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889" activeTab="0"/>
  </bookViews>
  <sheets>
    <sheet name="総合請求書" sheetId="1" r:id="rId1"/>
    <sheet name="請求書契約分" sheetId="2" r:id="rId2"/>
    <sheet name="契約分出来高明細" sheetId="3" r:id="rId3"/>
    <sheet name="請求書契約外" sheetId="4" r:id="rId4"/>
    <sheet name="請求書契約外内訳" sheetId="5" r:id="rId5"/>
  </sheets>
  <definedNames>
    <definedName name="_xlnm.Print_Area" localSheetId="2">'契約分出来高明細'!$B$1:$Y$37</definedName>
    <definedName name="_xlnm.Print_Area" localSheetId="3">'請求書契約外'!$A$1:$AC$27</definedName>
    <definedName name="_xlnm.Print_Area" localSheetId="1">'請求書契約分'!$A$1:$AC$27</definedName>
  </definedNames>
  <calcPr fullCalcOnLoad="1"/>
</workbook>
</file>

<file path=xl/comments2.xml><?xml version="1.0" encoding="utf-8"?>
<comments xmlns="http://schemas.openxmlformats.org/spreadsheetml/2006/main">
  <authors>
    <author>太田千秋</author>
  </authors>
  <commentList>
    <comment ref="P8" authorId="0">
      <text>
        <r>
          <rPr>
            <b/>
            <sz val="12"/>
            <rFont val="ＭＳ Ｐゴシック"/>
            <family val="3"/>
          </rPr>
          <t>注文請書に記載されてある番号を入力して下さい。</t>
        </r>
      </text>
    </comment>
    <comment ref="N2" authorId="0">
      <text>
        <r>
          <rPr>
            <b/>
            <sz val="12"/>
            <rFont val="ＭＳ Ｐゴシック"/>
            <family val="3"/>
          </rPr>
          <t>請求月のずれによる月の変更は右側の任意請求月入力で変更して下さい。</t>
        </r>
      </text>
    </comment>
    <comment ref="AF2" authorId="0">
      <text>
        <r>
          <rPr>
            <b/>
            <sz val="12"/>
            <rFont val="ＭＳ Ｐゴシック"/>
            <family val="3"/>
          </rPr>
          <t>１から１２の任意月の数値を入力して下さい。</t>
        </r>
        <r>
          <rPr>
            <sz val="9"/>
            <rFont val="ＭＳ Ｐゴシック"/>
            <family val="3"/>
          </rPr>
          <t xml:space="preserve">
</t>
        </r>
      </text>
    </comment>
    <comment ref="A15" authorId="0">
      <text>
        <r>
          <rPr>
            <b/>
            <sz val="12"/>
            <rFont val="ＭＳ Ｐゴシック"/>
            <family val="3"/>
          </rPr>
          <t>月日の入力形式は半角英数で 12/12のように入力します。</t>
        </r>
      </text>
    </comment>
    <comment ref="A14" authorId="0">
      <text>
        <r>
          <rPr>
            <b/>
            <sz val="12"/>
            <rFont val="ＭＳ Ｐゴシック"/>
            <family val="3"/>
          </rPr>
          <t>月日の入力形式は半角英数で 12/12のように入力します。</t>
        </r>
      </text>
    </comment>
    <comment ref="K17" authorId="0">
      <text>
        <r>
          <rPr>
            <b/>
            <sz val="14"/>
            <rFont val="ＭＳ Ｐゴシック"/>
            <family val="3"/>
          </rPr>
          <t>必ずマイナスを付けて下さい</t>
        </r>
      </text>
    </comment>
    <comment ref="U13" authorId="0">
      <text>
        <r>
          <rPr>
            <b/>
            <sz val="14"/>
            <rFont val="ＭＳ Ｐゴシック"/>
            <family val="3"/>
          </rPr>
          <t>▼をクリックし、選んで下さい</t>
        </r>
      </text>
    </comment>
    <comment ref="X12" authorId="0">
      <text>
        <r>
          <rPr>
            <b/>
            <sz val="12"/>
            <rFont val="ＭＳ Ｐゴシック"/>
            <family val="3"/>
          </rPr>
          <t>▼から選んで下さい。該当銀行が無い場合、セルＡＺ６に該当銀行を入力後、もう一度選択して下さい。</t>
        </r>
      </text>
    </comment>
    <comment ref="F15" authorId="0">
      <text>
        <r>
          <rPr>
            <b/>
            <sz val="12"/>
            <rFont val="ＭＳ Ｐゴシック"/>
            <family val="3"/>
          </rPr>
          <t>出来高の％数を入力して下さい。</t>
        </r>
      </text>
    </comment>
    <comment ref="H15" authorId="0">
      <text>
        <r>
          <rPr>
            <b/>
            <sz val="12"/>
            <rFont val="ＭＳ Ｐゴシック"/>
            <family val="3"/>
          </rPr>
          <t>請求可能な％数を入力下さい。通常月は特に指示がなければ１００％とし，最終請求は契約金の９０％以内です。</t>
        </r>
      </text>
    </comment>
    <comment ref="B15" authorId="0">
      <text>
        <r>
          <rPr>
            <b/>
            <sz val="12"/>
            <rFont val="ＭＳ Ｐゴシック"/>
            <family val="3"/>
          </rPr>
          <t>必ず注文書の取極金額（消費税を除く）を入力して下さい。最初の取極金額です。</t>
        </r>
      </text>
    </comment>
  </commentList>
</comments>
</file>

<file path=xl/comments3.xml><?xml version="1.0" encoding="utf-8"?>
<comments xmlns="http://schemas.openxmlformats.org/spreadsheetml/2006/main">
  <authors>
    <author>太田千秋</author>
  </authors>
  <commentList>
    <comment ref="C1" authorId="0">
      <text>
        <r>
          <rPr>
            <b/>
            <sz val="12"/>
            <rFont val="ＭＳ Ｐゴシック"/>
            <family val="3"/>
          </rPr>
          <t>請求書契約分の工事名を入力するとこの部分も表示されます。</t>
        </r>
      </text>
    </comment>
    <comment ref="N1" authorId="0">
      <text>
        <r>
          <rPr>
            <b/>
            <sz val="12"/>
            <rFont val="ＭＳ Ｐゴシック"/>
            <family val="3"/>
          </rPr>
          <t>請求書契約分の注文番号部分にデータを入力すると数字が表示されます。</t>
        </r>
      </text>
    </comment>
    <comment ref="Q1" authorId="0">
      <text>
        <r>
          <rPr>
            <b/>
            <sz val="12"/>
            <rFont val="ＭＳ Ｐゴシック"/>
            <family val="3"/>
          </rPr>
          <t>請求書契約分の請求者コード部分にデータを入力すると数字が表示されます。</t>
        </r>
      </text>
    </comment>
    <comment ref="V1" authorId="0">
      <text>
        <r>
          <rPr>
            <b/>
            <sz val="12"/>
            <rFont val="ＭＳ Ｐゴシック"/>
            <family val="3"/>
          </rPr>
          <t>請求書契約分の会社名（セル番号Ｕ６）を入力すると会社名が表示されます。</t>
        </r>
      </text>
    </comment>
  </commentList>
</comments>
</file>

<file path=xl/comments4.xml><?xml version="1.0" encoding="utf-8"?>
<comments xmlns="http://schemas.openxmlformats.org/spreadsheetml/2006/main">
  <authors>
    <author>太田千秋</author>
  </authors>
  <commentList>
    <comment ref="AF2" authorId="0">
      <text>
        <r>
          <rPr>
            <b/>
            <sz val="12"/>
            <rFont val="ＭＳ Ｐゴシック"/>
            <family val="3"/>
          </rPr>
          <t>１から１２の任意月の数値を入力して下さい。</t>
        </r>
        <r>
          <rPr>
            <sz val="9"/>
            <rFont val="ＭＳ Ｐゴシック"/>
            <family val="3"/>
          </rPr>
          <t xml:space="preserve">
</t>
        </r>
      </text>
    </comment>
    <comment ref="A14" authorId="0">
      <text>
        <r>
          <rPr>
            <b/>
            <sz val="12"/>
            <rFont val="ＭＳ Ｐゴシック"/>
            <family val="3"/>
          </rPr>
          <t>月日の入力形式は半角英数で 12/12のように入力します。</t>
        </r>
      </text>
    </comment>
    <comment ref="K14" authorId="0">
      <text>
        <r>
          <rPr>
            <b/>
            <sz val="12"/>
            <rFont val="ＭＳ Ｐゴシック"/>
            <family val="3"/>
          </rPr>
          <t>小数点以下第２位まで入力できます。ただし、金額欄は円未満四捨五入で計算されます。数量と単価は必ず入力して下さい。</t>
        </r>
      </text>
    </comment>
    <comment ref="B14" authorId="0">
      <text>
        <r>
          <rPr>
            <b/>
            <sz val="12"/>
            <rFont val="ＭＳ Ｐゴシック"/>
            <family val="3"/>
          </rPr>
          <t>貴社の明細を添付し、別紙明細とする場合、別紙の合計金額を単価に入力し、数量は１を入力して下さい。</t>
        </r>
      </text>
    </comment>
    <comment ref="B24" authorId="0">
      <text>
        <r>
          <rPr>
            <b/>
            <sz val="12"/>
            <rFont val="ＭＳ Ｐゴシック"/>
            <family val="3"/>
          </rPr>
          <t>請求書契約外内訳に金額を入力すると内訳別紙が表示され、入力金額の合計が金額欄に表示されます。</t>
        </r>
      </text>
    </comment>
    <comment ref="U13" authorId="0">
      <text>
        <r>
          <rPr>
            <b/>
            <sz val="14"/>
            <rFont val="ＭＳ Ｐゴシック"/>
            <family val="3"/>
          </rPr>
          <t>▼をクリックし、選んで下さい</t>
        </r>
      </text>
    </comment>
    <comment ref="N2" authorId="0">
      <text>
        <r>
          <rPr>
            <b/>
            <sz val="12"/>
            <rFont val="ＭＳ Ｐゴシック"/>
            <family val="3"/>
          </rPr>
          <t>請求月のずれによる月の変更は右側の任意請求月入力で変更して下さい。</t>
        </r>
      </text>
    </comment>
  </commentList>
</comments>
</file>

<file path=xl/comments5.xml><?xml version="1.0" encoding="utf-8"?>
<comments xmlns="http://schemas.openxmlformats.org/spreadsheetml/2006/main">
  <authors>
    <author>太田千秋</author>
  </authors>
  <commentList>
    <comment ref="B3" authorId="0">
      <text>
        <r>
          <rPr>
            <b/>
            <sz val="12"/>
            <rFont val="ＭＳ Ｐゴシック"/>
            <family val="3"/>
          </rPr>
          <t>月日の入力形式は半角英数で 12/12のように入力します。</t>
        </r>
      </text>
    </comment>
    <comment ref="K3" authorId="0">
      <text>
        <r>
          <rPr>
            <b/>
            <sz val="12"/>
            <rFont val="ＭＳ Ｐゴシック"/>
            <family val="3"/>
          </rPr>
          <t>小数点以下第２位まで入力できます。ただし、金額欄は円未満四捨五入で計算されます。数量と単価は必ず入力して下さい。</t>
        </r>
      </text>
    </comment>
  </commentList>
</comments>
</file>

<file path=xl/sharedStrings.xml><?xml version="1.0" encoding="utf-8"?>
<sst xmlns="http://schemas.openxmlformats.org/spreadsheetml/2006/main" count="214" uniqueCount="131">
  <si>
    <t>請求者コード</t>
  </si>
  <si>
    <t>振込銀行</t>
  </si>
  <si>
    <t>金</t>
  </si>
  <si>
    <t>額</t>
  </si>
  <si>
    <t>印</t>
  </si>
  <si>
    <t>店</t>
  </si>
  <si>
    <t>今  回  請  求  額</t>
  </si>
  <si>
    <t>差   引   残   高</t>
  </si>
  <si>
    <t>口座種別</t>
  </si>
  <si>
    <t>口座番号</t>
  </si>
  <si>
    <t>(ﾌﾘｶﾞﾅ)</t>
  </si>
  <si>
    <t>数   量</t>
  </si>
  <si>
    <t>単   価</t>
  </si>
  <si>
    <t>金      額</t>
  </si>
  <si>
    <t>備      考</t>
  </si>
  <si>
    <t>仮契約Ｎｏ</t>
  </si>
  <si>
    <t>費目ＣＤ</t>
  </si>
  <si>
    <t>原      価</t>
  </si>
  <si>
    <t>消   費   税</t>
  </si>
  <si>
    <t>合        計</t>
  </si>
  <si>
    <t>合   計</t>
  </si>
  <si>
    <t>口座名義</t>
  </si>
  <si>
    <t>（取極金額）</t>
  </si>
  <si>
    <t>（消 費 税）</t>
  </si>
  <si>
    <t>名                   称</t>
  </si>
  <si>
    <t>摘           要</t>
  </si>
  <si>
    <t>％</t>
  </si>
  <si>
    <t>金     額</t>
  </si>
  <si>
    <t>金          額</t>
  </si>
  <si>
    <t>請    求    内    訳    書</t>
  </si>
  <si>
    <t>注文番号</t>
  </si>
  <si>
    <t>注               文                内                  容</t>
  </si>
  <si>
    <t>単位</t>
  </si>
  <si>
    <t>工事名</t>
  </si>
  <si>
    <t>数   量</t>
  </si>
  <si>
    <t xml:space="preserve">数   量  </t>
  </si>
  <si>
    <t>月日</t>
  </si>
  <si>
    <t>請     求     内     訳</t>
  </si>
  <si>
    <t>〒</t>
  </si>
  <si>
    <t xml:space="preserve">Ｔ Ｅ Ｌ       </t>
  </si>
  <si>
    <t>Ｆ Ａ Ｘ</t>
  </si>
  <si>
    <t>円  （但し、消費税含む）</t>
  </si>
  <si>
    <t>下記の通り請求申し上げます。</t>
  </si>
  <si>
    <t>工 事 名</t>
  </si>
  <si>
    <t>注 文 番 号</t>
  </si>
  <si>
    <t>注  文  書  金  額</t>
  </si>
  <si>
    <t>前回までの既請求額</t>
  </si>
  <si>
    <t>請     求     内     訳</t>
  </si>
  <si>
    <t>住   所</t>
  </si>
  <si>
    <t>会社名</t>
  </si>
  <si>
    <t>出  来  高  請  求  明  細  書</t>
  </si>
  <si>
    <t>普通</t>
  </si>
  <si>
    <t>当座</t>
  </si>
  <si>
    <t>任意請求月入力</t>
  </si>
  <si>
    <t>\</t>
  </si>
  <si>
    <t>小  計 (差引今回請求金額)</t>
  </si>
  <si>
    <t>消  費  税</t>
  </si>
  <si>
    <t>合      計</t>
  </si>
  <si>
    <t>銀行</t>
  </si>
  <si>
    <t>銀行</t>
  </si>
  <si>
    <t>信用組合</t>
  </si>
  <si>
    <t>信用金庫</t>
  </si>
  <si>
    <t>労働金庫</t>
  </si>
  <si>
    <t>協同組合</t>
  </si>
  <si>
    <t>～</t>
  </si>
  <si>
    <t>工事名</t>
  </si>
  <si>
    <t>前回までの既請求額</t>
  </si>
  <si>
    <t>今回出来高請求額</t>
  </si>
  <si>
    <t>ｘ</t>
  </si>
  <si>
    <t>(</t>
  </si>
  <si>
    <t>)</t>
  </si>
  <si>
    <t>合        計</t>
  </si>
  <si>
    <t>)</t>
  </si>
  <si>
    <t>月分</t>
  </si>
  <si>
    <t>工程</t>
  </si>
  <si>
    <t>日</t>
  </si>
  <si>
    <t xml:space="preserve"> </t>
  </si>
  <si>
    <t>総合</t>
  </si>
  <si>
    <t>合         計</t>
  </si>
  <si>
    <t>(代表者名)</t>
  </si>
  <si>
    <t>会社名</t>
  </si>
  <si>
    <t>契 約 金 額</t>
  </si>
  <si>
    <t>値   引   き</t>
  </si>
  <si>
    <t>値引</t>
  </si>
  <si>
    <t>計</t>
  </si>
  <si>
    <t xml:space="preserve">  株式会社ウインテクノ  御中</t>
  </si>
  <si>
    <t>（工事番号）</t>
  </si>
  <si>
    <t>（株）ウインテクノ  処  理  欄</t>
  </si>
  <si>
    <t>本社回議</t>
  </si>
  <si>
    <t>担当者印</t>
  </si>
  <si>
    <t>社長決裁</t>
  </si>
  <si>
    <t>（契約金額）</t>
  </si>
  <si>
    <t>請    求    書　（契約分）</t>
  </si>
  <si>
    <t>請    求    書　（契約外分）</t>
  </si>
  <si>
    <t>（FAX番号をご記入頂かないと、支払通知書送付ができません。）</t>
  </si>
  <si>
    <t>調整値引</t>
  </si>
  <si>
    <t>プリントは白黒で結構です</t>
  </si>
  <si>
    <t>請求番号</t>
  </si>
  <si>
    <t>工事名</t>
  </si>
  <si>
    <t>工事番号</t>
  </si>
  <si>
    <t>備考</t>
  </si>
  <si>
    <t>契約　　　　　　　（有・外）</t>
  </si>
  <si>
    <t>　　</t>
  </si>
  <si>
    <t>住   所</t>
  </si>
  <si>
    <t>会社名</t>
  </si>
  <si>
    <t>(代表者名)</t>
  </si>
  <si>
    <t>請求者コード</t>
  </si>
  <si>
    <t>（FAX番号をご記入頂かないと、支払通知書送付ができません。）</t>
  </si>
  <si>
    <t>口座名義</t>
  </si>
  <si>
    <t>銀行</t>
  </si>
  <si>
    <t>支店</t>
  </si>
  <si>
    <t>当</t>
  </si>
  <si>
    <t>普</t>
  </si>
  <si>
    <r>
      <t>株式会社　ウインテクノ</t>
    </r>
    <r>
      <rPr>
        <sz val="18"/>
        <rFont val="ＭＳ Ｐ明朝"/>
        <family val="1"/>
      </rPr>
      <t>　</t>
    </r>
    <r>
      <rPr>
        <sz val="14"/>
        <rFont val="ＭＳ Ｐ明朝"/>
        <family val="1"/>
      </rPr>
      <t>御中</t>
    </r>
  </si>
  <si>
    <t>当月合計請求額</t>
  </si>
  <si>
    <t>上記の通り請求致します</t>
  </si>
  <si>
    <t>　総　合　請　求　書　</t>
  </si>
  <si>
    <t>口座種別</t>
  </si>
  <si>
    <t>口座番号</t>
  </si>
  <si>
    <t>〒</t>
  </si>
  <si>
    <t>TEL</t>
  </si>
  <si>
    <t>FAX</t>
  </si>
  <si>
    <t>振込銀行</t>
  </si>
  <si>
    <t>（税込）</t>
  </si>
  <si>
    <r>
      <t>請求額　　　　　　　</t>
    </r>
    <r>
      <rPr>
        <sz val="9"/>
        <rFont val="ＭＳ Ｐ明朝"/>
        <family val="1"/>
      </rPr>
      <t>(税別）</t>
    </r>
  </si>
  <si>
    <r>
      <t>ウインテクノ　　　　　査定額</t>
    </r>
    <r>
      <rPr>
        <sz val="9"/>
        <rFont val="ＭＳ Ｐ明朝"/>
        <family val="1"/>
      </rPr>
      <t>（税別）</t>
    </r>
  </si>
  <si>
    <t>税別　請求額　計</t>
  </si>
  <si>
    <t>消費税</t>
  </si>
  <si>
    <t>合　　　　計</t>
  </si>
  <si>
    <t>令和　　年　　月　　日</t>
  </si>
  <si>
    <r>
      <t>〒982-0032</t>
    </r>
    <r>
      <rPr>
        <sz val="11"/>
        <rFont val="ＭＳ Ｐ明朝"/>
        <family val="1"/>
      </rPr>
      <t>仙台市太白区富沢字宮崎64(12B-7L)</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</si>
</sst>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
    <numFmt numFmtId="178" formatCode="0###\-####\-####"/>
    <numFmt numFmtId="179" formatCode="000000#"/>
    <numFmt numFmtId="180" formatCode="0###\-0###\-0###"/>
    <numFmt numFmtId="181" formatCode="#,##0.00_ ;[Red]\-#,##0.00\ "/>
    <numFmt numFmtId="182" formatCode="0.##"/>
    <numFmt numFmtId="183" formatCode="\5000000#"/>
    <numFmt numFmtId="184" formatCode="m/d"/>
    <numFmt numFmtId="185" formatCode="0;&quot;▲ &quot;0"/>
    <numFmt numFmtId="186" formatCode="###\-####"/>
    <numFmt numFmtId="187" formatCode="\(##"/>
    <numFmt numFmtId="188" formatCode="##\)"/>
    <numFmt numFmtId="189" formatCode="#,##0;&quot;▲ &quot;#,##0"/>
    <numFmt numFmtId="190" formatCode="#,##0_ ;[Red]\-#,##0\ "/>
    <numFmt numFmtId="191" formatCode="0_ ;[Red]\-0\ "/>
    <numFmt numFmtId="192" formatCode="0###\-###\-0###"/>
    <numFmt numFmtId="193" formatCode="#,##0.00_ "/>
    <numFmt numFmtId="194" formatCode="#,##0_ "/>
    <numFmt numFmtId="195" formatCode="#,##0.0;[Red]\-#,##0.0"/>
    <numFmt numFmtId="196" formatCode="0.00_ "/>
    <numFmt numFmtId="197" formatCode="&quot;¥&quot;#,##0.0;&quot;¥&quot;\-#,##0.0"/>
    <numFmt numFmtId="198" formatCode="#,##0.0_ "/>
    <numFmt numFmtId="199" formatCode="0.00_);[Red]\(0.00\)"/>
    <numFmt numFmtId="200" formatCode="[$-411]ggge&quot;年&quot;m&quot;月&quot;d&quot;日&quot;;@"/>
    <numFmt numFmtId="201" formatCode="0_ "/>
    <numFmt numFmtId="202" formatCode="[&lt;=999]000;[&lt;=9999]000\-00;000\-0000"/>
    <numFmt numFmtId="203" formatCode="0_);\(0\)"/>
    <numFmt numFmtId="204" formatCode="[$]ggge&quot;年&quot;m&quot;月&quot;d&quot;日&quot;;@"/>
    <numFmt numFmtId="205" formatCode="[$-411]gge&quot;年&quot;m&quot;月&quot;d&quot;日&quot;;@"/>
    <numFmt numFmtId="206" formatCode="[$]gge&quot;年&quot;m&quot;月&quot;d&quot;日&quot;;@"/>
  </numFmts>
  <fonts count="68">
    <font>
      <sz val="11"/>
      <name val="ＭＳ Ｐゴシック"/>
      <family val="3"/>
    </font>
    <font>
      <sz val="6"/>
      <name val="ＭＳ Ｐゴシック"/>
      <family val="3"/>
    </font>
    <font>
      <sz val="11"/>
      <name val="ＭＳ Ｐ明朝"/>
      <family val="1"/>
    </font>
    <font>
      <b/>
      <sz val="20"/>
      <name val="ＭＳ Ｐ明朝"/>
      <family val="1"/>
    </font>
    <font>
      <sz val="14"/>
      <name val="ＭＳ Ｐ明朝"/>
      <family val="1"/>
    </font>
    <font>
      <b/>
      <sz val="18"/>
      <name val="ＭＳ Ｐ明朝"/>
      <family val="1"/>
    </font>
    <font>
      <sz val="8"/>
      <name val="ＭＳ Ｐ明朝"/>
      <family val="1"/>
    </font>
    <font>
      <sz val="10"/>
      <name val="ＭＳ Ｐ明朝"/>
      <family val="1"/>
    </font>
    <font>
      <b/>
      <sz val="16"/>
      <name val="ＭＳ Ｐ明朝"/>
      <family val="1"/>
    </font>
    <font>
      <b/>
      <sz val="11"/>
      <name val="ＭＳ Ｐ明朝"/>
      <family val="1"/>
    </font>
    <font>
      <b/>
      <sz val="12"/>
      <name val="ＭＳ Ｐ明朝"/>
      <family val="1"/>
    </font>
    <font>
      <b/>
      <sz val="22"/>
      <name val="ＭＳ Ｐ明朝"/>
      <family val="1"/>
    </font>
    <font>
      <sz val="16"/>
      <name val="ＭＳ Ｐゴシック"/>
      <family val="3"/>
    </font>
    <font>
      <sz val="12"/>
      <name val="ＭＳ Ｐゴシック"/>
      <family val="3"/>
    </font>
    <font>
      <sz val="12"/>
      <name val="ＭＳ Ｐ明朝"/>
      <family val="1"/>
    </font>
    <font>
      <sz val="16"/>
      <name val="ＭＳ Ｐ明朝"/>
      <family val="1"/>
    </font>
    <font>
      <sz val="18"/>
      <name val="ＭＳ Ｐ明朝"/>
      <family val="1"/>
    </font>
    <font>
      <sz val="18"/>
      <name val="ＭＳ Ｐゴシック"/>
      <family val="3"/>
    </font>
    <font>
      <sz val="28"/>
      <name val="ＭＳ Ｐ明朝"/>
      <family val="1"/>
    </font>
    <font>
      <sz val="9"/>
      <name val="ＭＳ Ｐゴシック"/>
      <family val="3"/>
    </font>
    <font>
      <b/>
      <sz val="12"/>
      <name val="ＭＳ Ｐゴシック"/>
      <family val="3"/>
    </font>
    <font>
      <sz val="15"/>
      <name val="ＭＳ Ｐ明朝"/>
      <family val="1"/>
    </font>
    <font>
      <sz val="15"/>
      <name val="ＭＳ Ｐゴシック"/>
      <family val="3"/>
    </font>
    <font>
      <b/>
      <sz val="14"/>
      <name val="ＭＳ Ｐ明朝"/>
      <family val="1"/>
    </font>
    <font>
      <b/>
      <sz val="14"/>
      <name val="ＭＳ Ｐゴシック"/>
      <family val="3"/>
    </font>
    <font>
      <sz val="14"/>
      <name val="ＭＳ Ｐゴシック"/>
      <family val="3"/>
    </font>
    <font>
      <b/>
      <sz val="12"/>
      <color indexed="10"/>
      <name val="ＭＳ Ｐ明朝"/>
      <family val="1"/>
    </font>
    <font>
      <b/>
      <sz val="12"/>
      <color indexed="10"/>
      <name val="ＭＳ Ｐゴシック"/>
      <family val="3"/>
    </font>
    <font>
      <sz val="9"/>
      <name val="ＭＳ Ｐ明朝"/>
      <family val="1"/>
    </font>
    <font>
      <b/>
      <sz val="18"/>
      <name val="HGｺﾞｼｯｸE"/>
      <family val="3"/>
    </font>
    <font>
      <u val="double"/>
      <sz val="20"/>
      <name val="ＭＳ Ｐゴシック"/>
      <family val="3"/>
    </font>
    <font>
      <sz val="10"/>
      <name val="ＭＳ Ｐゴシック"/>
      <family val="3"/>
    </font>
    <font>
      <b/>
      <sz val="16"/>
      <name val="HGｺﾞｼｯｸE"/>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ck"/>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color indexed="63"/>
      </right>
      <top style="thin"/>
      <bottom style="dotted"/>
    </border>
    <border>
      <left>
        <color indexed="63"/>
      </left>
      <right>
        <color indexed="63"/>
      </right>
      <top style="thin"/>
      <bottom style="dotted"/>
    </border>
    <border>
      <left style="dotted"/>
      <right style="dotted"/>
      <top style="thin"/>
      <bottom style="thin"/>
    </border>
    <border>
      <left style="dotted"/>
      <right style="dotted"/>
      <top>
        <color indexed="63"/>
      </top>
      <bottom>
        <color indexed="63"/>
      </bottom>
    </border>
    <border>
      <left style="thin"/>
      <right style="dotted"/>
      <top style="thin"/>
      <bottom style="thick"/>
    </border>
    <border>
      <left style="thin"/>
      <right style="thin"/>
      <top style="thin"/>
      <bottom style="thin"/>
    </border>
    <border>
      <left style="thin"/>
      <right>
        <color indexed="63"/>
      </right>
      <top style="thin"/>
      <bottom>
        <color indexed="63"/>
      </bottom>
    </border>
    <border>
      <left style="thick"/>
      <right>
        <color indexed="63"/>
      </right>
      <top style="thin"/>
      <bottom>
        <color indexed="63"/>
      </bottom>
    </border>
    <border>
      <left>
        <color indexed="63"/>
      </left>
      <right>
        <color indexed="63"/>
      </right>
      <top style="thick"/>
      <bottom style="thin"/>
    </border>
    <border>
      <left>
        <color indexed="63"/>
      </left>
      <right>
        <color indexed="63"/>
      </right>
      <top>
        <color indexed="63"/>
      </top>
      <bottom style="thick"/>
    </border>
    <border>
      <left style="thick"/>
      <right style="thin"/>
      <top style="thin"/>
      <bottom>
        <color indexed="63"/>
      </bottom>
    </border>
    <border>
      <left style="thick"/>
      <right style="thin"/>
      <top style="thin"/>
      <bottom style="thick"/>
    </border>
    <border>
      <left style="thick"/>
      <right>
        <color indexed="63"/>
      </right>
      <top style="thick"/>
      <bottom>
        <color indexed="63"/>
      </bottom>
    </border>
    <border>
      <left style="thick"/>
      <right style="thin"/>
      <top>
        <color indexed="63"/>
      </top>
      <bottom>
        <color indexed="63"/>
      </bottom>
    </border>
    <border>
      <left style="thick"/>
      <right style="thin"/>
      <top style="thin"/>
      <bottom style="thin"/>
    </border>
    <border>
      <left style="thin"/>
      <right style="thin"/>
      <top style="thin"/>
      <bottom>
        <color indexed="63"/>
      </bottom>
    </border>
    <border>
      <left style="thin"/>
      <right style="thin"/>
      <top>
        <color indexed="63"/>
      </top>
      <bottom>
        <color indexed="63"/>
      </bottom>
    </border>
    <border>
      <left style="thick"/>
      <right>
        <color indexed="63"/>
      </right>
      <top style="thick"/>
      <bottom style="thin"/>
    </border>
    <border>
      <left style="thin"/>
      <right style="thin"/>
      <top>
        <color indexed="63"/>
      </top>
      <bottom style="thin"/>
    </border>
    <border>
      <left style="medium"/>
      <right style="medium"/>
      <top style="medium"/>
      <bottom style="medium"/>
    </border>
    <border>
      <left style="thick"/>
      <right>
        <color indexed="63"/>
      </right>
      <top>
        <color indexed="63"/>
      </top>
      <bottom style="thick"/>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color indexed="63"/>
      </bottom>
    </border>
    <border>
      <left style="thin"/>
      <right style="hair"/>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color indexed="63"/>
      </left>
      <right style="thin"/>
      <top>
        <color indexed="63"/>
      </top>
      <bottom style="medium"/>
    </border>
    <border>
      <left style="medium"/>
      <right style="thin"/>
      <top style="thin"/>
      <bottom style="double"/>
    </border>
    <border>
      <left style="thin"/>
      <right style="hair"/>
      <top style="thin"/>
      <bottom style="double"/>
    </border>
    <border>
      <left style="thin"/>
      <right>
        <color indexed="63"/>
      </right>
      <top style="thin"/>
      <bottom style="double"/>
    </border>
    <border>
      <left style="hair"/>
      <right style="hair"/>
      <top style="thin"/>
      <bottom style="thin"/>
    </border>
    <border>
      <left style="hair"/>
      <right style="thin"/>
      <top style="thin"/>
      <bottom style="thin"/>
    </border>
    <border>
      <left style="hair"/>
      <right style="hair"/>
      <top style="thin"/>
      <bottom style="double"/>
    </border>
    <border>
      <left style="hair"/>
      <right style="thin"/>
      <top style="thin"/>
      <bottom style="double"/>
    </border>
    <border>
      <left style="hair"/>
      <right style="hair"/>
      <top>
        <color indexed="63"/>
      </top>
      <bottom style="medium"/>
    </border>
    <border>
      <left style="hair"/>
      <right style="thin"/>
      <top>
        <color indexed="63"/>
      </top>
      <bottom style="medium"/>
    </border>
    <border>
      <left style="medium"/>
      <right style="thin"/>
      <top style="medium"/>
      <bottom style="medium"/>
    </border>
    <border>
      <left>
        <color indexed="63"/>
      </left>
      <right style="medium"/>
      <top style="medium"/>
      <bottom style="medium"/>
    </border>
    <border>
      <left>
        <color indexed="63"/>
      </left>
      <right style="medium"/>
      <top>
        <color indexed="63"/>
      </top>
      <bottom style="dashed"/>
    </border>
    <border>
      <left style="thin"/>
      <right style="dashed"/>
      <top style="thin"/>
      <bottom style="thin"/>
    </border>
    <border>
      <left>
        <color indexed="63"/>
      </left>
      <right style="medium"/>
      <top style="thin"/>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dashed"/>
    </border>
    <border>
      <left>
        <color indexed="63"/>
      </left>
      <right>
        <color indexed="63"/>
      </right>
      <top style="dashed"/>
      <bottom style="thin"/>
    </border>
    <border>
      <left style="thin"/>
      <right style="thin"/>
      <top style="medium"/>
      <bottom style="thin"/>
    </border>
    <border>
      <left style="thin"/>
      <right style="medium"/>
      <top style="medium"/>
      <bottom style="thin"/>
    </border>
    <border>
      <left style="hair"/>
      <right>
        <color indexed="63"/>
      </right>
      <top style="thin"/>
      <bottom style="thin"/>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thin"/>
      <bottom style="double"/>
    </border>
    <border>
      <left style="thin"/>
      <right style="thin"/>
      <top>
        <color indexed="63"/>
      </top>
      <bottom style="medium"/>
    </border>
    <border>
      <left style="thin"/>
      <right style="medium"/>
      <top>
        <color indexed="63"/>
      </top>
      <bottom style="medium"/>
    </border>
    <border>
      <left>
        <color indexed="63"/>
      </left>
      <right>
        <color indexed="63"/>
      </right>
      <top style="thin"/>
      <bottom style="double"/>
    </border>
    <border>
      <left>
        <color indexed="63"/>
      </left>
      <right style="thin"/>
      <top style="thin"/>
      <bottom style="double"/>
    </border>
    <border>
      <left style="hair"/>
      <right>
        <color indexed="63"/>
      </right>
      <top style="thin"/>
      <bottom style="medium"/>
    </border>
    <border>
      <left>
        <color indexed="63"/>
      </left>
      <right style="thin"/>
      <top style="thin"/>
      <bottom style="medium"/>
    </border>
    <border>
      <left style="hair"/>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hair"/>
      <right>
        <color indexed="63"/>
      </right>
      <top>
        <color indexed="63"/>
      </top>
      <bottom style="thin"/>
    </border>
    <border>
      <left>
        <color indexed="63"/>
      </left>
      <right style="thick"/>
      <top>
        <color indexed="63"/>
      </top>
      <bottom style="thin"/>
    </border>
    <border>
      <left>
        <color indexed="63"/>
      </left>
      <right style="thick"/>
      <top style="thin"/>
      <bottom style="thin"/>
    </border>
    <border>
      <left style="thick"/>
      <right>
        <color indexed="63"/>
      </right>
      <top style="thin"/>
      <bottom style="thin"/>
    </border>
    <border>
      <left style="thin"/>
      <right>
        <color indexed="63"/>
      </right>
      <top style="thick"/>
      <bottom style="thin"/>
    </border>
    <border>
      <left>
        <color indexed="63"/>
      </left>
      <right style="thick"/>
      <top style="thick"/>
      <bottom style="thin"/>
    </border>
    <border>
      <left>
        <color indexed="63"/>
      </left>
      <right style="thin"/>
      <top style="thick"/>
      <bottom>
        <color indexed="63"/>
      </bottom>
    </border>
    <border>
      <left>
        <color indexed="63"/>
      </left>
      <right style="thin"/>
      <top style="thick"/>
      <bottom style="thin"/>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color indexed="63"/>
      </right>
      <top style="thin"/>
      <bottom style="dotted"/>
    </border>
    <border>
      <left>
        <color indexed="63"/>
      </left>
      <right style="thin"/>
      <top style="thin"/>
      <bottom style="dotted"/>
    </border>
    <border>
      <left style="dotted"/>
      <right style="thin"/>
      <top style="medium"/>
      <bottom>
        <color indexed="63"/>
      </bottom>
    </border>
    <border>
      <left style="dotted"/>
      <right style="thin"/>
      <top>
        <color indexed="63"/>
      </top>
      <bottom style="medium"/>
    </border>
    <border>
      <left style="thin"/>
      <right style="dotted"/>
      <top style="medium"/>
      <bottom>
        <color indexed="63"/>
      </bottom>
    </border>
    <border>
      <left style="thin"/>
      <right style="dotted"/>
      <top>
        <color indexed="63"/>
      </top>
      <bottom style="medium"/>
    </border>
    <border>
      <left style="dotted"/>
      <right style="dotted"/>
      <top style="medium"/>
      <bottom>
        <color indexed="63"/>
      </bottom>
    </border>
    <border>
      <left style="dotted"/>
      <right style="dotted"/>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dotted"/>
      <top style="medium"/>
      <bottom>
        <color indexed="63"/>
      </bottom>
    </border>
    <border>
      <left style="medium"/>
      <right style="dotted"/>
      <top>
        <color indexed="63"/>
      </top>
      <bottom style="medium"/>
    </border>
    <border>
      <left style="double"/>
      <right>
        <color indexed="63"/>
      </right>
      <top style="thin"/>
      <bottom style="thin"/>
    </border>
    <border>
      <left>
        <color indexed="63"/>
      </left>
      <right style="double"/>
      <top style="thin"/>
      <bottom style="thin"/>
    </border>
    <border diagonalDown="1">
      <left style="thin"/>
      <right>
        <color indexed="63"/>
      </right>
      <top style="thin"/>
      <bottom>
        <color indexed="63"/>
      </bottom>
      <diagonal style="thin">
        <color indexed="8"/>
      </diagonal>
    </border>
    <border diagonalDown="1">
      <left>
        <color indexed="63"/>
      </left>
      <right>
        <color indexed="63"/>
      </right>
      <top style="thin"/>
      <bottom>
        <color indexed="63"/>
      </bottom>
      <diagonal style="thin">
        <color indexed="8"/>
      </diagonal>
    </border>
    <border diagonalDown="1">
      <left>
        <color indexed="63"/>
      </left>
      <right style="thin"/>
      <top style="thin"/>
      <bottom>
        <color indexed="63"/>
      </bottom>
      <diagonal style="thin">
        <color indexed="8"/>
      </diagonal>
    </border>
    <border diagonalDown="1">
      <left style="thin"/>
      <right>
        <color indexed="63"/>
      </right>
      <top>
        <color indexed="63"/>
      </top>
      <bottom style="thin"/>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top>
        <color indexed="63"/>
      </top>
      <bottom style="thin"/>
      <diagonal style="thin">
        <color indexed="8"/>
      </diagonal>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style="thin"/>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539">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2" fillId="0" borderId="0" xfId="0" applyFont="1" applyBorder="1" applyAlignment="1">
      <alignment vertical="top"/>
    </xf>
    <xf numFmtId="0" fontId="2" fillId="0" borderId="16"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vertical="top"/>
    </xf>
    <xf numFmtId="0" fontId="6" fillId="0" borderId="19" xfId="0" applyFont="1" applyBorder="1" applyAlignment="1">
      <alignment vertical="top"/>
    </xf>
    <xf numFmtId="0" fontId="2" fillId="0" borderId="22" xfId="0" applyFont="1" applyBorder="1" applyAlignment="1">
      <alignment/>
    </xf>
    <xf numFmtId="0" fontId="2" fillId="0" borderId="21" xfId="0" applyFont="1" applyBorder="1" applyAlignment="1">
      <alignment/>
    </xf>
    <xf numFmtId="0" fontId="2" fillId="0" borderId="13"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alignment/>
    </xf>
    <xf numFmtId="0" fontId="7" fillId="0" borderId="24" xfId="0" applyFont="1" applyBorder="1" applyAlignment="1">
      <alignment vertical="center"/>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7" fillId="0" borderId="0" xfId="0" applyFont="1" applyBorder="1" applyAlignment="1">
      <alignment vertical="top"/>
    </xf>
    <xf numFmtId="0" fontId="7" fillId="0" borderId="31" xfId="0" applyFont="1" applyBorder="1" applyAlignment="1">
      <alignment vertical="center"/>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xf>
    <xf numFmtId="0" fontId="8" fillId="0" borderId="39" xfId="0" applyFont="1" applyBorder="1" applyAlignment="1">
      <alignment horizontal="center"/>
    </xf>
    <xf numFmtId="0" fontId="0" fillId="0" borderId="13" xfId="0" applyBorder="1" applyAlignment="1">
      <alignment horizontal="center"/>
    </xf>
    <xf numFmtId="0" fontId="0" fillId="0" borderId="19" xfId="0" applyBorder="1" applyAlignment="1">
      <alignment horizontal="center" vertical="center"/>
    </xf>
    <xf numFmtId="0" fontId="0" fillId="0" borderId="22" xfId="0" applyBorder="1" applyAlignment="1">
      <alignment horizontal="center" vertical="center"/>
    </xf>
    <xf numFmtId="0" fontId="2" fillId="0" borderId="13" xfId="0" applyFont="1" applyBorder="1" applyAlignment="1">
      <alignment horizontal="center" vertical="top"/>
    </xf>
    <xf numFmtId="0" fontId="11" fillId="0" borderId="40" xfId="0" applyFont="1" applyBorder="1" applyAlignment="1">
      <alignment horizontal="center" vertical="center"/>
    </xf>
    <xf numFmtId="0" fontId="2" fillId="0" borderId="40" xfId="0" applyFont="1" applyBorder="1" applyAlignment="1">
      <alignment/>
    </xf>
    <xf numFmtId="0" fontId="5" fillId="0" borderId="0" xfId="0" applyFont="1" applyBorder="1" applyAlignment="1">
      <alignment horizontal="right"/>
    </xf>
    <xf numFmtId="0" fontId="10" fillId="0" borderId="0" xfId="0" applyFont="1" applyBorder="1" applyAlignment="1">
      <alignment horizontal="left"/>
    </xf>
    <xf numFmtId="0" fontId="3" fillId="0" borderId="0" xfId="0" applyFont="1" applyBorder="1" applyAlignment="1">
      <alignment horizontal="left"/>
    </xf>
    <xf numFmtId="0" fontId="14" fillId="33" borderId="36" xfId="0" applyFont="1" applyFill="1" applyBorder="1" applyAlignment="1">
      <alignment horizontal="center" vertical="center"/>
    </xf>
    <xf numFmtId="0" fontId="10" fillId="0" borderId="0" xfId="0" applyFont="1" applyAlignment="1">
      <alignment vertical="top"/>
    </xf>
    <xf numFmtId="0" fontId="14" fillId="33" borderId="41" xfId="0" applyFont="1" applyFill="1" applyBorder="1" applyAlignment="1">
      <alignment horizontal="center" vertical="center"/>
    </xf>
    <xf numFmtId="0" fontId="14" fillId="0" borderId="0" xfId="0" applyFont="1" applyBorder="1" applyAlignment="1">
      <alignment/>
    </xf>
    <xf numFmtId="0" fontId="14" fillId="0" borderId="15" xfId="0" applyFont="1" applyBorder="1" applyAlignment="1">
      <alignment/>
    </xf>
    <xf numFmtId="0" fontId="14" fillId="0" borderId="19" xfId="0" applyFont="1" applyBorder="1" applyAlignment="1">
      <alignment vertical="top"/>
    </xf>
    <xf numFmtId="0" fontId="4" fillId="0" borderId="42" xfId="0" applyFont="1" applyBorder="1" applyAlignment="1">
      <alignment vertical="center"/>
    </xf>
    <xf numFmtId="0" fontId="6" fillId="0" borderId="0" xfId="0" applyFont="1" applyBorder="1" applyAlignment="1">
      <alignment horizontal="center" vertical="center"/>
    </xf>
    <xf numFmtId="0" fontId="14" fillId="0" borderId="15" xfId="0" applyFont="1" applyBorder="1" applyAlignment="1">
      <alignment horizontal="left" vertical="center"/>
    </xf>
    <xf numFmtId="14" fontId="2" fillId="0" borderId="0" xfId="0" applyNumberFormat="1" applyFont="1" applyAlignment="1">
      <alignment/>
    </xf>
    <xf numFmtId="0" fontId="14" fillId="0" borderId="41" xfId="0" applyFont="1" applyFill="1" applyBorder="1" applyAlignment="1">
      <alignment horizontal="center" vertical="center"/>
    </xf>
    <xf numFmtId="0" fontId="15" fillId="0" borderId="43" xfId="0" applyFont="1" applyBorder="1" applyAlignment="1" quotePrefix="1">
      <alignment horizontal="left"/>
    </xf>
    <xf numFmtId="43" fontId="12" fillId="0" borderId="0" xfId="48" applyNumberFormat="1" applyFont="1" applyAlignment="1">
      <alignment/>
    </xf>
    <xf numFmtId="0" fontId="4" fillId="0" borderId="44" xfId="0" applyFont="1" applyFill="1" applyBorder="1" applyAlignment="1">
      <alignment vertical="center"/>
    </xf>
    <xf numFmtId="0" fontId="4" fillId="0" borderId="45" xfId="0" applyFont="1" applyFill="1" applyBorder="1" applyAlignment="1">
      <alignment vertical="center"/>
    </xf>
    <xf numFmtId="184" fontId="4" fillId="34" borderId="41" xfId="0" applyNumberFormat="1" applyFont="1" applyFill="1" applyBorder="1" applyAlignment="1">
      <alignment horizontal="center" vertical="center"/>
    </xf>
    <xf numFmtId="185" fontId="0" fillId="0" borderId="12" xfId="0" applyNumberFormat="1" applyBorder="1" applyAlignment="1">
      <alignment/>
    </xf>
    <xf numFmtId="185" fontId="0" fillId="0" borderId="37" xfId="0" applyNumberFormat="1" applyBorder="1" applyAlignment="1" applyProtection="1">
      <alignment/>
      <protection/>
    </xf>
    <xf numFmtId="185" fontId="0" fillId="0" borderId="13" xfId="0" applyNumberFormat="1" applyBorder="1" applyAlignment="1">
      <alignment/>
    </xf>
    <xf numFmtId="185" fontId="0" fillId="0" borderId="20" xfId="0" applyNumberFormat="1" applyBorder="1" applyAlignment="1">
      <alignment/>
    </xf>
    <xf numFmtId="185" fontId="0" fillId="0" borderId="15" xfId="0" applyNumberFormat="1" applyBorder="1" applyAlignment="1">
      <alignment/>
    </xf>
    <xf numFmtId="185" fontId="0" fillId="0" borderId="0" xfId="0" applyNumberFormat="1" applyBorder="1" applyAlignment="1">
      <alignment/>
    </xf>
    <xf numFmtId="185" fontId="0" fillId="0" borderId="21" xfId="0" applyNumberFormat="1" applyBorder="1" applyAlignment="1">
      <alignment/>
    </xf>
    <xf numFmtId="185" fontId="0" fillId="0" borderId="19" xfId="0" applyNumberFormat="1" applyBorder="1" applyAlignment="1">
      <alignment/>
    </xf>
    <xf numFmtId="185" fontId="0" fillId="0" borderId="22" xfId="0" applyNumberFormat="1" applyBorder="1" applyAlignment="1">
      <alignment/>
    </xf>
    <xf numFmtId="0" fontId="2" fillId="0" borderId="46" xfId="0" applyFont="1" applyBorder="1" applyAlignment="1">
      <alignment/>
    </xf>
    <xf numFmtId="0" fontId="2" fillId="0" borderId="47" xfId="0" applyFont="1" applyBorder="1" applyAlignment="1" quotePrefix="1">
      <alignment horizontal="left"/>
    </xf>
    <xf numFmtId="0" fontId="2" fillId="0" borderId="47" xfId="0" applyFont="1" applyBorder="1" applyAlignment="1">
      <alignment/>
    </xf>
    <xf numFmtId="0" fontId="14" fillId="0" borderId="37" xfId="0" applyFont="1" applyBorder="1" applyAlignment="1">
      <alignment horizontal="right" vertical="center"/>
    </xf>
    <xf numFmtId="0" fontId="2" fillId="35" borderId="36" xfId="0" applyFont="1" applyFill="1" applyBorder="1" applyAlignment="1">
      <alignment/>
    </xf>
    <xf numFmtId="184" fontId="4" fillId="0" borderId="42" xfId="0" applyNumberFormat="1"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3"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34" borderId="12" xfId="0" applyFont="1" applyFill="1" applyBorder="1" applyAlignment="1">
      <alignment/>
    </xf>
    <xf numFmtId="0" fontId="9" fillId="0" borderId="40" xfId="0" applyFont="1" applyBorder="1" applyAlignment="1">
      <alignment horizontal="center"/>
    </xf>
    <xf numFmtId="0" fontId="23" fillId="0" borderId="48" xfId="0" applyFont="1" applyBorder="1" applyAlignment="1">
      <alignment vertical="top"/>
    </xf>
    <xf numFmtId="0" fontId="13" fillId="0" borderId="23" xfId="0" applyFont="1" applyFill="1" applyBorder="1" applyAlignment="1">
      <alignment horizontal="center" vertical="center"/>
    </xf>
    <xf numFmtId="184" fontId="4" fillId="0" borderId="41" xfId="0" applyNumberFormat="1" applyFont="1" applyFill="1" applyBorder="1" applyAlignment="1">
      <alignment horizontal="center" vertical="center"/>
    </xf>
    <xf numFmtId="0" fontId="14" fillId="33" borderId="26" xfId="0" applyFont="1" applyFill="1" applyBorder="1" applyAlignment="1">
      <alignment horizontal="center" vertical="center"/>
    </xf>
    <xf numFmtId="0" fontId="4" fillId="0" borderId="39" xfId="0" applyFont="1" applyBorder="1" applyAlignment="1">
      <alignment horizontal="left"/>
    </xf>
    <xf numFmtId="0" fontId="2" fillId="34" borderId="26" xfId="0" applyFont="1" applyFill="1" applyBorder="1" applyAlignment="1">
      <alignment horizontal="right" vertical="center"/>
    </xf>
    <xf numFmtId="0" fontId="9" fillId="34" borderId="40" xfId="0" applyNumberFormat="1" applyFont="1" applyFill="1" applyBorder="1" applyAlignment="1" quotePrefix="1">
      <alignment horizontal="right"/>
    </xf>
    <xf numFmtId="0" fontId="9" fillId="0" borderId="40" xfId="0" applyNumberFormat="1" applyFont="1" applyFill="1" applyBorder="1" applyAlignment="1">
      <alignment horizontal="right"/>
    </xf>
    <xf numFmtId="0" fontId="9" fillId="0" borderId="40" xfId="0" applyNumberFormat="1" applyFont="1" applyFill="1" applyBorder="1" applyAlignment="1">
      <alignment horizontal="left"/>
    </xf>
    <xf numFmtId="0" fontId="2" fillId="0" borderId="36" xfId="0" applyFont="1" applyFill="1" applyBorder="1" applyAlignment="1">
      <alignment horizontal="center" vertical="center"/>
    </xf>
    <xf numFmtId="0" fontId="14" fillId="33" borderId="26" xfId="0" applyFont="1" applyFill="1" applyBorder="1" applyAlignment="1">
      <alignment horizontal="right" vertical="center"/>
    </xf>
    <xf numFmtId="0" fontId="14" fillId="33" borderId="23" xfId="0" applyFont="1" applyFill="1" applyBorder="1" applyAlignment="1">
      <alignment horizontal="right" vertical="center"/>
    </xf>
    <xf numFmtId="0" fontId="9" fillId="0" borderId="0" xfId="0" applyFont="1" applyFill="1" applyBorder="1" applyAlignment="1">
      <alignment horizontal="left"/>
    </xf>
    <xf numFmtId="0" fontId="10" fillId="0" borderId="0" xfId="0" applyFont="1" applyBorder="1" applyAlignment="1">
      <alignment horizontal="right"/>
    </xf>
    <xf numFmtId="0" fontId="10" fillId="0" borderId="0" xfId="0" applyFont="1" applyBorder="1" applyAlignment="1">
      <alignment horizontal="center"/>
    </xf>
    <xf numFmtId="0" fontId="2" fillId="34" borderId="49" xfId="0" applyFont="1" applyFill="1" applyBorder="1" applyAlignment="1">
      <alignment/>
    </xf>
    <xf numFmtId="0" fontId="2" fillId="34" borderId="36" xfId="0" applyFont="1" applyFill="1" applyBorder="1" applyAlignment="1">
      <alignment/>
    </xf>
    <xf numFmtId="192" fontId="15" fillId="0" borderId="0" xfId="0" applyNumberFormat="1" applyFont="1" applyFill="1" applyBorder="1" applyAlignment="1">
      <alignment horizontal="left" vertical="center"/>
    </xf>
    <xf numFmtId="180" fontId="15" fillId="0" borderId="0" xfId="0" applyNumberFormat="1" applyFont="1" applyFill="1" applyBorder="1" applyAlignment="1">
      <alignment horizontal="left" vertical="center"/>
    </xf>
    <xf numFmtId="0" fontId="14" fillId="33" borderId="23" xfId="0" applyFont="1" applyFill="1" applyBorder="1" applyAlignment="1">
      <alignment horizontal="left" vertical="center"/>
    </xf>
    <xf numFmtId="0" fontId="14" fillId="34" borderId="23" xfId="0" applyFont="1" applyFill="1" applyBorder="1" applyAlignment="1">
      <alignment horizontal="right" vertical="center"/>
    </xf>
    <xf numFmtId="0" fontId="14" fillId="33" borderId="25" xfId="0" applyFont="1" applyFill="1" applyBorder="1" applyAlignment="1">
      <alignment horizontal="left" vertical="center"/>
    </xf>
    <xf numFmtId="0" fontId="2" fillId="34" borderId="50" xfId="0" applyFont="1" applyFill="1" applyBorder="1" applyAlignment="1">
      <alignment/>
    </xf>
    <xf numFmtId="0" fontId="2" fillId="0" borderId="36" xfId="0" applyFont="1" applyBorder="1" applyAlignment="1">
      <alignment horizontal="right"/>
    </xf>
    <xf numFmtId="0" fontId="2" fillId="0" borderId="36" xfId="0" applyFont="1" applyBorder="1" applyAlignment="1" quotePrefix="1">
      <alignment horizontal="center"/>
    </xf>
    <xf numFmtId="9" fontId="2" fillId="0" borderId="49" xfId="0" applyNumberFormat="1" applyFont="1" applyFill="1" applyBorder="1" applyAlignment="1">
      <alignment/>
    </xf>
    <xf numFmtId="0" fontId="10" fillId="34" borderId="0" xfId="0" applyFont="1" applyFill="1" applyBorder="1" applyAlignment="1">
      <alignment horizontal="right"/>
    </xf>
    <xf numFmtId="0" fontId="2" fillId="0" borderId="36" xfId="0" applyFont="1" applyFill="1" applyBorder="1" applyAlignment="1">
      <alignment/>
    </xf>
    <xf numFmtId="184" fontId="4" fillId="0" borderId="45" xfId="0" applyNumberFormat="1" applyFont="1" applyFill="1" applyBorder="1" applyAlignment="1">
      <alignment horizontal="center" vertical="center"/>
    </xf>
    <xf numFmtId="0" fontId="14" fillId="0" borderId="15" xfId="0" applyFont="1" applyBorder="1" applyAlignment="1" quotePrefix="1">
      <alignment horizontal="left"/>
    </xf>
    <xf numFmtId="196" fontId="2" fillId="34" borderId="21" xfId="0" applyNumberFormat="1" applyFont="1" applyFill="1" applyBorder="1" applyAlignment="1">
      <alignment/>
    </xf>
    <xf numFmtId="196" fontId="2" fillId="34" borderId="26" xfId="0" applyNumberFormat="1" applyFont="1" applyFill="1" applyBorder="1" applyAlignment="1">
      <alignment/>
    </xf>
    <xf numFmtId="196" fontId="2" fillId="0" borderId="26" xfId="0" applyNumberFormat="1" applyFont="1" applyFill="1" applyBorder="1" applyAlignment="1">
      <alignment/>
    </xf>
    <xf numFmtId="0" fontId="2" fillId="0" borderId="51" xfId="0" applyFont="1" applyFill="1" applyBorder="1" applyAlignment="1">
      <alignment horizontal="center" vertical="center"/>
    </xf>
    <xf numFmtId="9" fontId="0" fillId="34" borderId="23" xfId="0" applyNumberFormat="1" applyFont="1" applyFill="1" applyBorder="1" applyAlignment="1">
      <alignment vertical="center"/>
    </xf>
    <xf numFmtId="9" fontId="0" fillId="34" borderId="25" xfId="0" applyNumberFormat="1" applyFont="1" applyFill="1" applyBorder="1" applyAlignment="1">
      <alignment vertical="center"/>
    </xf>
    <xf numFmtId="0" fontId="10" fillId="0" borderId="0" xfId="0" applyFont="1" applyAlignment="1">
      <alignment wrapText="1"/>
    </xf>
    <xf numFmtId="0" fontId="2" fillId="34" borderId="26" xfId="0" applyFont="1" applyFill="1" applyBorder="1" applyAlignment="1">
      <alignment horizontal="left"/>
    </xf>
    <xf numFmtId="0" fontId="2" fillId="34" borderId="25" xfId="0" applyFont="1" applyFill="1" applyBorder="1" applyAlignment="1">
      <alignment horizontal="left"/>
    </xf>
    <xf numFmtId="0" fontId="14" fillId="0" borderId="39" xfId="0" applyFont="1" applyBorder="1" applyAlignment="1">
      <alignment horizontal="left"/>
    </xf>
    <xf numFmtId="9" fontId="2" fillId="34" borderId="36" xfId="0" applyNumberFormat="1" applyFont="1" applyFill="1" applyBorder="1" applyAlignment="1">
      <alignment/>
    </xf>
    <xf numFmtId="9" fontId="2" fillId="0" borderId="36" xfId="42" applyFont="1" applyBorder="1" applyAlignment="1">
      <alignment horizontal="right"/>
    </xf>
    <xf numFmtId="0" fontId="2" fillId="0" borderId="24" xfId="0" applyFont="1" applyBorder="1" applyAlignment="1">
      <alignment/>
    </xf>
    <xf numFmtId="0" fontId="28" fillId="0" borderId="0" xfId="0" applyFont="1" applyAlignment="1">
      <alignment horizontal="right"/>
    </xf>
    <xf numFmtId="184" fontId="4" fillId="34" borderId="45" xfId="0" applyNumberFormat="1" applyFont="1" applyFill="1" applyBorder="1" applyAlignment="1">
      <alignment horizontal="center" vertical="center"/>
    </xf>
    <xf numFmtId="0" fontId="21" fillId="34" borderId="0" xfId="0" applyFont="1" applyFill="1" applyBorder="1" applyAlignment="1">
      <alignment/>
    </xf>
    <xf numFmtId="200" fontId="2" fillId="0" borderId="0" xfId="0" applyNumberFormat="1" applyFont="1" applyAlignment="1">
      <alignment/>
    </xf>
    <xf numFmtId="0" fontId="2" fillId="0" borderId="0" xfId="0" applyFont="1" applyAlignment="1">
      <alignment horizontal="center" vertical="center" wrapText="1"/>
    </xf>
    <xf numFmtId="200" fontId="2" fillId="0" borderId="0" xfId="0" applyNumberFormat="1" applyFont="1" applyAlignment="1">
      <alignment/>
    </xf>
    <xf numFmtId="0" fontId="22" fillId="34" borderId="0" xfId="0" applyFont="1" applyFill="1" applyBorder="1" applyAlignment="1">
      <alignment vertical="top" wrapText="1"/>
    </xf>
    <xf numFmtId="0" fontId="2" fillId="0" borderId="52" xfId="0" applyFont="1" applyBorder="1" applyAlignment="1">
      <alignment horizontal="right"/>
    </xf>
    <xf numFmtId="0" fontId="2" fillId="0" borderId="52" xfId="0" applyFont="1" applyBorder="1" applyAlignment="1">
      <alignment/>
    </xf>
    <xf numFmtId="0" fontId="22" fillId="34" borderId="52" xfId="0" applyFont="1" applyFill="1" applyBorder="1" applyAlignment="1">
      <alignment vertical="top" wrapText="1"/>
    </xf>
    <xf numFmtId="180" fontId="15" fillId="0" borderId="0" xfId="0" applyNumberFormat="1" applyFont="1" applyFill="1" applyBorder="1" applyAlignment="1">
      <alignment horizontal="right" vertical="center"/>
    </xf>
    <xf numFmtId="0" fontId="29" fillId="0" borderId="0" xfId="0" applyFont="1" applyAlignment="1">
      <alignment/>
    </xf>
    <xf numFmtId="200" fontId="2" fillId="0" borderId="53" xfId="0" applyNumberFormat="1" applyFont="1" applyBorder="1" applyAlignment="1">
      <alignment/>
    </xf>
    <xf numFmtId="0" fontId="6" fillId="0" borderId="0" xfId="0" applyFont="1" applyAlignment="1">
      <alignment/>
    </xf>
    <xf numFmtId="0" fontId="7" fillId="0" borderId="52" xfId="0" applyFont="1" applyBorder="1" applyAlignment="1">
      <alignment horizontal="right"/>
    </xf>
    <xf numFmtId="0" fontId="7" fillId="0" borderId="54" xfId="0" applyFont="1" applyBorder="1" applyAlignment="1">
      <alignment vertical="center"/>
    </xf>
    <xf numFmtId="0" fontId="7" fillId="0" borderId="55" xfId="0" applyFont="1" applyBorder="1" applyAlignment="1">
      <alignment horizontal="right" vertical="center"/>
    </xf>
    <xf numFmtId="0" fontId="7" fillId="0" borderId="55" xfId="0" applyFont="1" applyBorder="1" applyAlignment="1">
      <alignment horizontal="center"/>
    </xf>
    <xf numFmtId="0" fontId="7" fillId="0" borderId="55" xfId="0" applyFont="1" applyBorder="1" applyAlignment="1" quotePrefix="1">
      <alignment horizontal="center"/>
    </xf>
    <xf numFmtId="0" fontId="7" fillId="0" borderId="55" xfId="0" applyFont="1" applyBorder="1" applyAlignment="1">
      <alignment horizontal="center" vertical="center"/>
    </xf>
    <xf numFmtId="0" fontId="32" fillId="0" borderId="0" xfId="0" applyFont="1" applyAlignment="1">
      <alignment/>
    </xf>
    <xf numFmtId="0" fontId="2" fillId="34" borderId="26" xfId="0" applyFont="1" applyFill="1" applyBorder="1" applyAlignment="1">
      <alignment/>
    </xf>
    <xf numFmtId="0" fontId="2" fillId="0" borderId="56" xfId="0" applyFont="1" applyFill="1" applyBorder="1" applyAlignment="1">
      <alignment/>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xf>
    <xf numFmtId="0" fontId="2" fillId="0" borderId="62" xfId="0" applyFont="1" applyFill="1" applyBorder="1" applyAlignment="1">
      <alignment/>
    </xf>
    <xf numFmtId="0" fontId="2" fillId="0" borderId="63" xfId="0" applyFont="1" applyFill="1" applyBorder="1" applyAlignment="1">
      <alignment/>
    </xf>
    <xf numFmtId="0" fontId="2" fillId="0" borderId="64" xfId="0" applyFont="1" applyFill="1" applyBorder="1" applyAlignment="1">
      <alignment/>
    </xf>
    <xf numFmtId="0" fontId="2" fillId="0" borderId="65" xfId="0" applyFont="1" applyFill="1" applyBorder="1" applyAlignment="1">
      <alignment horizontal="center"/>
    </xf>
    <xf numFmtId="0" fontId="2" fillId="0" borderId="66" xfId="0" applyFont="1" applyFill="1" applyBorder="1" applyAlignment="1">
      <alignment/>
    </xf>
    <xf numFmtId="0" fontId="2" fillId="34" borderId="67" xfId="0" applyFont="1" applyFill="1" applyBorder="1" applyAlignment="1">
      <alignment/>
    </xf>
    <xf numFmtId="38" fontId="2" fillId="0" borderId="56" xfId="48" applyFont="1" applyFill="1" applyBorder="1" applyAlignment="1">
      <alignment/>
    </xf>
    <xf numFmtId="38" fontId="2" fillId="0" borderId="68" xfId="48" applyFont="1" applyFill="1" applyBorder="1" applyAlignment="1">
      <alignment/>
    </xf>
    <xf numFmtId="38" fontId="2" fillId="0" borderId="69" xfId="48" applyFont="1" applyFill="1" applyBorder="1" applyAlignment="1">
      <alignment/>
    </xf>
    <xf numFmtId="38" fontId="2" fillId="0" borderId="66" xfId="48" applyFont="1" applyFill="1" applyBorder="1" applyAlignment="1">
      <alignment/>
    </xf>
    <xf numFmtId="38" fontId="2" fillId="0" borderId="70" xfId="48" applyFont="1" applyFill="1" applyBorder="1" applyAlignment="1">
      <alignment/>
    </xf>
    <xf numFmtId="38" fontId="2" fillId="0" borderId="71" xfId="48" applyFont="1" applyFill="1" applyBorder="1" applyAlignment="1">
      <alignment/>
    </xf>
    <xf numFmtId="38" fontId="2" fillId="0" borderId="62" xfId="48" applyFont="1" applyFill="1" applyBorder="1" applyAlignment="1">
      <alignment/>
    </xf>
    <xf numFmtId="38" fontId="2" fillId="0" borderId="72" xfId="48" applyFont="1" applyFill="1" applyBorder="1" applyAlignment="1">
      <alignment/>
    </xf>
    <xf numFmtId="38" fontId="2" fillId="0" borderId="73" xfId="48" applyFont="1" applyFill="1" applyBorder="1" applyAlignment="1">
      <alignment/>
    </xf>
    <xf numFmtId="0" fontId="4" fillId="0" borderId="74" xfId="0" applyFont="1" applyBorder="1" applyAlignment="1">
      <alignment horizontal="center" vertical="center"/>
    </xf>
    <xf numFmtId="5" fontId="8" fillId="34" borderId="75" xfId="0" applyNumberFormat="1" applyFont="1" applyFill="1" applyBorder="1" applyAlignment="1">
      <alignment horizontal="center" vertical="center"/>
    </xf>
    <xf numFmtId="0" fontId="7" fillId="0" borderId="76" xfId="0" applyFont="1" applyBorder="1" applyAlignment="1">
      <alignment horizontal="right"/>
    </xf>
    <xf numFmtId="0" fontId="7" fillId="34" borderId="77" xfId="0" applyFont="1" applyFill="1" applyBorder="1" applyAlignment="1">
      <alignment horizontal="center" vertical="center"/>
    </xf>
    <xf numFmtId="0" fontId="7" fillId="34" borderId="78" xfId="0" applyFont="1" applyFill="1" applyBorder="1" applyAlignment="1">
      <alignment horizontal="center" vertical="center"/>
    </xf>
    <xf numFmtId="0" fontId="7" fillId="0" borderId="0" xfId="0" applyFont="1" applyAlignment="1">
      <alignment horizontal="left" vertical="center"/>
    </xf>
    <xf numFmtId="0" fontId="2" fillId="34" borderId="61" xfId="0" applyFont="1" applyFill="1" applyBorder="1" applyAlignment="1">
      <alignment/>
    </xf>
    <xf numFmtId="0" fontId="2" fillId="0" borderId="79" xfId="0" applyFont="1" applyFill="1" applyBorder="1" applyAlignment="1">
      <alignment horizontal="center"/>
    </xf>
    <xf numFmtId="0" fontId="2" fillId="34" borderId="21" xfId="0" applyFont="1" applyFill="1" applyBorder="1" applyAlignment="1">
      <alignment/>
    </xf>
    <xf numFmtId="38" fontId="2" fillId="0" borderId="80" xfId="48" applyFont="1" applyFill="1" applyBorder="1" applyAlignment="1">
      <alignment/>
    </xf>
    <xf numFmtId="38" fontId="2" fillId="0" borderId="81" xfId="48" applyFont="1" applyFill="1" applyBorder="1" applyAlignment="1">
      <alignment/>
    </xf>
    <xf numFmtId="0" fontId="2" fillId="0" borderId="80" xfId="0" applyFont="1" applyFill="1" applyBorder="1" applyAlignment="1">
      <alignment/>
    </xf>
    <xf numFmtId="0" fontId="6" fillId="0" borderId="0" xfId="0" applyFont="1" applyAlignment="1">
      <alignment horizontal="right"/>
    </xf>
    <xf numFmtId="0" fontId="2" fillId="34" borderId="25" xfId="0" applyFont="1" applyFill="1" applyBorder="1" applyAlignment="1">
      <alignment/>
    </xf>
    <xf numFmtId="0" fontId="2" fillId="34" borderId="26" xfId="0" applyFont="1" applyFill="1" applyBorder="1" applyAlignment="1">
      <alignment horizontal="center"/>
    </xf>
    <xf numFmtId="49" fontId="2" fillId="0" borderId="69" xfId="48" applyNumberFormat="1" applyFont="1" applyFill="1" applyBorder="1" applyAlignment="1">
      <alignment/>
    </xf>
    <xf numFmtId="0" fontId="2" fillId="0" borderId="58"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34" borderId="0" xfId="0" applyFont="1" applyFill="1" applyBorder="1" applyAlignment="1">
      <alignment horizontal="left"/>
    </xf>
    <xf numFmtId="0" fontId="2" fillId="34" borderId="52" xfId="0" applyFont="1" applyFill="1" applyBorder="1" applyAlignment="1">
      <alignment horizontal="left"/>
    </xf>
    <xf numFmtId="0" fontId="2" fillId="34" borderId="84" xfId="0" applyFont="1" applyFill="1" applyBorder="1" applyAlignment="1">
      <alignment horizontal="left"/>
    </xf>
    <xf numFmtId="0" fontId="2" fillId="34" borderId="85" xfId="0" applyFont="1" applyFill="1" applyBorder="1" applyAlignment="1">
      <alignment horizontal="left"/>
    </xf>
    <xf numFmtId="0" fontId="14" fillId="34" borderId="86" xfId="0" applyFont="1" applyFill="1" applyBorder="1" applyAlignment="1">
      <alignment horizontal="left"/>
    </xf>
    <xf numFmtId="0" fontId="14" fillId="34" borderId="87" xfId="0" applyFont="1" applyFill="1" applyBorder="1" applyAlignment="1">
      <alignment horizontal="left"/>
    </xf>
    <xf numFmtId="0" fontId="7" fillId="34" borderId="88" xfId="0" applyFont="1" applyFill="1" applyBorder="1" applyAlignment="1">
      <alignment/>
    </xf>
    <xf numFmtId="0" fontId="7" fillId="34" borderId="89" xfId="0" applyFont="1" applyFill="1" applyBorder="1" applyAlignment="1">
      <alignment/>
    </xf>
    <xf numFmtId="0" fontId="7" fillId="34" borderId="90" xfId="0" applyFont="1" applyFill="1" applyBorder="1" applyAlignment="1">
      <alignment/>
    </xf>
    <xf numFmtId="0" fontId="6" fillId="0" borderId="91" xfId="0" applyFont="1" applyBorder="1" applyAlignment="1" quotePrefix="1">
      <alignment horizontal="right" vertical="top"/>
    </xf>
    <xf numFmtId="0" fontId="6" fillId="0" borderId="53" xfId="0" applyFont="1" applyBorder="1" applyAlignment="1" quotePrefix="1">
      <alignment horizontal="right" vertical="top"/>
    </xf>
    <xf numFmtId="0" fontId="6" fillId="0" borderId="92" xfId="0" applyFont="1" applyBorder="1" applyAlignment="1" quotePrefix="1">
      <alignment horizontal="right" vertical="top"/>
    </xf>
    <xf numFmtId="0" fontId="7" fillId="0" borderId="23" xfId="0" applyFont="1" applyBorder="1" applyAlignment="1">
      <alignment vertical="center"/>
    </xf>
    <xf numFmtId="0" fontId="7" fillId="0" borderId="78" xfId="0" applyFont="1" applyBorder="1" applyAlignment="1">
      <alignment vertical="center"/>
    </xf>
    <xf numFmtId="0" fontId="7" fillId="0" borderId="0" xfId="0" applyFont="1" applyBorder="1" applyAlignment="1">
      <alignment vertical="top"/>
    </xf>
    <xf numFmtId="0" fontId="7" fillId="0" borderId="52" xfId="0" applyFont="1" applyBorder="1" applyAlignment="1">
      <alignment vertical="top"/>
    </xf>
    <xf numFmtId="0" fontId="2" fillId="0" borderId="82" xfId="0" applyFont="1" applyBorder="1" applyAlignment="1">
      <alignment vertical="center"/>
    </xf>
    <xf numFmtId="0" fontId="2" fillId="0" borderId="93" xfId="0" applyFont="1" applyBorder="1" applyAlignment="1">
      <alignment vertical="center"/>
    </xf>
    <xf numFmtId="192" fontId="2" fillId="34" borderId="84" xfId="0" applyNumberFormat="1" applyFont="1" applyFill="1" applyBorder="1" applyAlignment="1">
      <alignment horizontal="left" vertical="center"/>
    </xf>
    <xf numFmtId="0" fontId="2" fillId="34" borderId="36" xfId="0" applyFont="1" applyFill="1" applyBorder="1" applyAlignment="1">
      <alignment/>
    </xf>
    <xf numFmtId="0" fontId="9" fillId="0" borderId="54" xfId="0" applyFont="1" applyBorder="1" applyAlignment="1">
      <alignment horizontal="center" vertical="center"/>
    </xf>
    <xf numFmtId="0" fontId="9" fillId="0" borderId="82" xfId="0" applyFont="1" applyBorder="1" applyAlignment="1">
      <alignment horizontal="center" vertical="center"/>
    </xf>
    <xf numFmtId="0" fontId="9" fillId="0" borderId="93" xfId="0" applyFont="1" applyBorder="1" applyAlignment="1">
      <alignment horizontal="center" vertical="center"/>
    </xf>
    <xf numFmtId="49" fontId="7" fillId="34" borderId="23" xfId="0" applyNumberFormat="1" applyFont="1" applyFill="1" applyBorder="1" applyAlignment="1">
      <alignment horizontal="center"/>
    </xf>
    <xf numFmtId="49" fontId="7" fillId="34" borderId="78" xfId="0" applyNumberFormat="1" applyFont="1" applyFill="1" applyBorder="1" applyAlignment="1">
      <alignment horizontal="center"/>
    </xf>
    <xf numFmtId="0" fontId="7" fillId="34" borderId="94" xfId="0" applyFont="1" applyFill="1" applyBorder="1" applyAlignment="1">
      <alignment horizontal="center"/>
    </xf>
    <xf numFmtId="0" fontId="7" fillId="34" borderId="95" xfId="0" applyFont="1" applyFill="1" applyBorder="1" applyAlignment="1">
      <alignment horizontal="center"/>
    </xf>
    <xf numFmtId="186" fontId="2" fillId="34" borderId="86" xfId="0" applyNumberFormat="1" applyFont="1" applyFill="1" applyBorder="1" applyAlignment="1">
      <alignment horizontal="left" vertical="center"/>
    </xf>
    <xf numFmtId="0" fontId="2" fillId="0"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7" fillId="0" borderId="23" xfId="0" applyFont="1" applyBorder="1" applyAlignment="1">
      <alignment vertical="center" shrinkToFit="1"/>
    </xf>
    <xf numFmtId="0" fontId="31" fillId="0" borderId="25" xfId="0" applyFont="1" applyBorder="1" applyAlignment="1">
      <alignment vertical="center" shrinkToFit="1"/>
    </xf>
    <xf numFmtId="0" fontId="2" fillId="34" borderId="26" xfId="0" applyFont="1" applyFill="1" applyBorder="1" applyAlignment="1">
      <alignment/>
    </xf>
    <xf numFmtId="0" fontId="2" fillId="34" borderId="23" xfId="0" applyFont="1" applyFill="1" applyBorder="1" applyAlignment="1">
      <alignment/>
    </xf>
    <xf numFmtId="0" fontId="2" fillId="34" borderId="25" xfId="0" applyFont="1" applyFill="1" applyBorder="1" applyAlignment="1">
      <alignment/>
    </xf>
    <xf numFmtId="0" fontId="30" fillId="0" borderId="0" xfId="0" applyFont="1" applyAlignment="1">
      <alignment horizontal="center"/>
    </xf>
    <xf numFmtId="49" fontId="2" fillId="0" borderId="98" xfId="0" applyNumberFormat="1" applyFont="1" applyFill="1" applyBorder="1" applyAlignment="1">
      <alignment horizontal="left"/>
    </xf>
    <xf numFmtId="49" fontId="2" fillId="0" borderId="25" xfId="0" applyNumberFormat="1" applyFont="1" applyFill="1" applyBorder="1" applyAlignment="1">
      <alignment horizontal="left"/>
    </xf>
    <xf numFmtId="0" fontId="2" fillId="0" borderId="98" xfId="0" applyFont="1" applyFill="1" applyBorder="1" applyAlignment="1">
      <alignment horizontal="left"/>
    </xf>
    <xf numFmtId="0" fontId="2" fillId="0" borderId="25" xfId="0" applyFont="1" applyFill="1" applyBorder="1" applyAlignment="1">
      <alignment horizontal="left"/>
    </xf>
    <xf numFmtId="200" fontId="2" fillId="34" borderId="0" xfId="0" applyNumberFormat="1" applyFont="1" applyFill="1" applyAlignment="1">
      <alignment horizontal="center"/>
    </xf>
    <xf numFmtId="0" fontId="2" fillId="34" borderId="84" xfId="0" applyFont="1" applyFill="1" applyBorder="1" applyAlignment="1">
      <alignment vertical="top"/>
    </xf>
    <xf numFmtId="0" fontId="7" fillId="34" borderId="99" xfId="0" applyFont="1" applyFill="1" applyBorder="1" applyAlignment="1">
      <alignment/>
    </xf>
    <xf numFmtId="0" fontId="7" fillId="34" borderId="100" xfId="0" applyFont="1" applyFill="1" applyBorder="1" applyAlignment="1">
      <alignment/>
    </xf>
    <xf numFmtId="0" fontId="7" fillId="34" borderId="101" xfId="0" applyFont="1" applyFill="1" applyBorder="1" applyAlignment="1">
      <alignment/>
    </xf>
    <xf numFmtId="0" fontId="2" fillId="34" borderId="102" xfId="0" applyFont="1" applyFill="1" applyBorder="1" applyAlignment="1">
      <alignment/>
    </xf>
    <xf numFmtId="0" fontId="2" fillId="34" borderId="103" xfId="0" applyFont="1" applyFill="1" applyBorder="1" applyAlignment="1">
      <alignment horizontal="center"/>
    </xf>
    <xf numFmtId="0" fontId="2" fillId="34" borderId="104" xfId="0" applyFont="1" applyFill="1" applyBorder="1" applyAlignment="1">
      <alignment horizontal="center"/>
    </xf>
    <xf numFmtId="0" fontId="2" fillId="34" borderId="105" xfId="0" applyFont="1" applyFill="1" applyBorder="1" applyAlignment="1">
      <alignment horizontal="center"/>
    </xf>
    <xf numFmtId="0" fontId="2" fillId="0" borderId="36" xfId="0" applyFont="1" applyFill="1" applyBorder="1" applyAlignment="1">
      <alignment/>
    </xf>
    <xf numFmtId="0" fontId="2" fillId="0" borderId="106" xfId="0" applyFont="1" applyFill="1" applyBorder="1" applyAlignment="1">
      <alignment/>
    </xf>
    <xf numFmtId="0" fontId="2" fillId="0" borderId="102" xfId="0" applyFont="1" applyFill="1" applyBorder="1" applyAlignment="1">
      <alignment/>
    </xf>
    <xf numFmtId="0" fontId="2" fillId="0" borderId="107" xfId="0" applyFont="1" applyFill="1" applyBorder="1" applyAlignment="1">
      <alignment/>
    </xf>
    <xf numFmtId="0" fontId="2" fillId="0" borderId="108" xfId="0" applyFont="1" applyFill="1" applyBorder="1" applyAlignment="1">
      <alignment/>
    </xf>
    <xf numFmtId="0" fontId="2" fillId="0" borderId="109" xfId="0" applyFont="1" applyFill="1" applyBorder="1" applyAlignment="1">
      <alignment/>
    </xf>
    <xf numFmtId="38" fontId="14" fillId="34" borderId="61" xfId="48" applyFont="1" applyFill="1" applyBorder="1" applyAlignment="1">
      <alignment horizontal="right"/>
    </xf>
    <xf numFmtId="38" fontId="14" fillId="34" borderId="53" xfId="48" applyFont="1" applyFill="1" applyBorder="1" applyAlignment="1">
      <alignment horizontal="right"/>
    </xf>
    <xf numFmtId="38" fontId="14" fillId="34" borderId="64" xfId="48" applyFont="1" applyFill="1" applyBorder="1" applyAlignment="1">
      <alignment horizontal="right"/>
    </xf>
    <xf numFmtId="38" fontId="14" fillId="34" borderId="26" xfId="48" applyFont="1" applyFill="1" applyBorder="1" applyAlignment="1">
      <alignment horizontal="right"/>
    </xf>
    <xf numFmtId="38" fontId="14" fillId="34" borderId="23" xfId="48" applyFont="1" applyFill="1" applyBorder="1" applyAlignment="1">
      <alignment horizontal="right"/>
    </xf>
    <xf numFmtId="38" fontId="14" fillId="34" borderId="25" xfId="48" applyFont="1" applyFill="1" applyBorder="1" applyAlignment="1">
      <alignment horizontal="right"/>
    </xf>
    <xf numFmtId="38" fontId="14" fillId="34" borderId="67" xfId="48" applyFont="1" applyFill="1" applyBorder="1" applyAlignment="1">
      <alignment horizontal="right"/>
    </xf>
    <xf numFmtId="38" fontId="14" fillId="34" borderId="110" xfId="48" applyFont="1" applyFill="1" applyBorder="1" applyAlignment="1">
      <alignment horizontal="right"/>
    </xf>
    <xf numFmtId="38" fontId="14" fillId="34" borderId="111" xfId="48" applyFont="1" applyFill="1" applyBorder="1" applyAlignment="1">
      <alignment horizontal="right"/>
    </xf>
    <xf numFmtId="3" fontId="14" fillId="34" borderId="26" xfId="48" applyNumberFormat="1" applyFont="1" applyFill="1" applyBorder="1" applyAlignment="1">
      <alignment horizontal="right"/>
    </xf>
    <xf numFmtId="3" fontId="14" fillId="34" borderId="23" xfId="48" applyNumberFormat="1" applyFont="1" applyFill="1" applyBorder="1" applyAlignment="1">
      <alignment horizontal="right"/>
    </xf>
    <xf numFmtId="3" fontId="14" fillId="34" borderId="25" xfId="48" applyNumberFormat="1" applyFont="1" applyFill="1" applyBorder="1" applyAlignment="1">
      <alignment horizontal="right"/>
    </xf>
    <xf numFmtId="0" fontId="2" fillId="0" borderId="112" xfId="0" applyFont="1" applyFill="1" applyBorder="1" applyAlignment="1">
      <alignment/>
    </xf>
    <xf numFmtId="0" fontId="2" fillId="0" borderId="113" xfId="0" applyFont="1" applyFill="1" applyBorder="1" applyAlignment="1">
      <alignment/>
    </xf>
    <xf numFmtId="0" fontId="2" fillId="0" borderId="114" xfId="0" applyFont="1" applyFill="1" applyBorder="1" applyAlignment="1">
      <alignment horizontal="left"/>
    </xf>
    <xf numFmtId="0" fontId="2" fillId="0" borderId="111" xfId="0" applyFont="1" applyFill="1" applyBorder="1" applyAlignment="1">
      <alignment horizontal="left"/>
    </xf>
    <xf numFmtId="0" fontId="2" fillId="0" borderId="26" xfId="0" applyFont="1" applyFill="1" applyBorder="1" applyAlignment="1">
      <alignment/>
    </xf>
    <xf numFmtId="0" fontId="2" fillId="0" borderId="23" xfId="0" applyFont="1" applyFill="1" applyBorder="1" applyAlignment="1">
      <alignment/>
    </xf>
    <xf numFmtId="0" fontId="2" fillId="0" borderId="78" xfId="0" applyFont="1" applyFill="1" applyBorder="1" applyAlignment="1">
      <alignment/>
    </xf>
    <xf numFmtId="38" fontId="14" fillId="34" borderId="21" xfId="48" applyFont="1" applyFill="1" applyBorder="1" applyAlignment="1">
      <alignment/>
    </xf>
    <xf numFmtId="38" fontId="14" fillId="34" borderId="19" xfId="48" applyFont="1" applyFill="1" applyBorder="1" applyAlignment="1">
      <alignment/>
    </xf>
    <xf numFmtId="38" fontId="14" fillId="34" borderId="22" xfId="48" applyFont="1" applyFill="1" applyBorder="1" applyAlignment="1">
      <alignment/>
    </xf>
    <xf numFmtId="38" fontId="14" fillId="34" borderId="115" xfId="48" applyFont="1" applyFill="1" applyBorder="1" applyAlignment="1">
      <alignment/>
    </xf>
    <xf numFmtId="38" fontId="14" fillId="34" borderId="116" xfId="48" applyFont="1" applyFill="1" applyBorder="1" applyAlignment="1">
      <alignment/>
    </xf>
    <xf numFmtId="38" fontId="14" fillId="34" borderId="113" xfId="48" applyFont="1" applyFill="1" applyBorder="1" applyAlignment="1">
      <alignment/>
    </xf>
    <xf numFmtId="38" fontId="14" fillId="34" borderId="26" xfId="48" applyFont="1" applyFill="1" applyBorder="1" applyAlignment="1">
      <alignment/>
    </xf>
    <xf numFmtId="38" fontId="14" fillId="34" borderId="23" xfId="48" applyFont="1" applyFill="1" applyBorder="1" applyAlignment="1">
      <alignment/>
    </xf>
    <xf numFmtId="38" fontId="14" fillId="34" borderId="25" xfId="48" applyFont="1" applyFill="1" applyBorder="1" applyAlignment="1">
      <alignment/>
    </xf>
    <xf numFmtId="0" fontId="2" fillId="34" borderId="21" xfId="0" applyFont="1" applyFill="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2" fillId="34" borderId="115" xfId="0" applyFont="1" applyFill="1" applyBorder="1" applyAlignment="1">
      <alignment horizontal="center"/>
    </xf>
    <xf numFmtId="0" fontId="0" fillId="0" borderId="116" xfId="0" applyBorder="1" applyAlignment="1">
      <alignment horizontal="center"/>
    </xf>
    <xf numFmtId="0" fontId="0" fillId="0" borderId="113" xfId="0" applyBorder="1" applyAlignment="1">
      <alignment horizontal="center"/>
    </xf>
    <xf numFmtId="0" fontId="2" fillId="0" borderId="21" xfId="0" applyFont="1" applyFill="1" applyBorder="1" applyAlignment="1">
      <alignment/>
    </xf>
    <xf numFmtId="0" fontId="2" fillId="0" borderId="19" xfId="0" applyFont="1" applyFill="1" applyBorder="1" applyAlignment="1">
      <alignment/>
    </xf>
    <xf numFmtId="0" fontId="2" fillId="0" borderId="117" xfId="0" applyFont="1" applyFill="1" applyBorder="1" applyAlignment="1">
      <alignment/>
    </xf>
    <xf numFmtId="0" fontId="2" fillId="0" borderId="115" xfId="0" applyFont="1" applyFill="1" applyBorder="1" applyAlignment="1">
      <alignment/>
    </xf>
    <xf numFmtId="0" fontId="2" fillId="0" borderId="116" xfId="0" applyFont="1" applyFill="1" applyBorder="1" applyAlignment="1">
      <alignment/>
    </xf>
    <xf numFmtId="0" fontId="2" fillId="0" borderId="118" xfId="0" applyFont="1" applyFill="1" applyBorder="1" applyAlignment="1">
      <alignment/>
    </xf>
    <xf numFmtId="0" fontId="2" fillId="0" borderId="119" xfId="0" applyFont="1" applyFill="1" applyBorder="1" applyAlignment="1">
      <alignment/>
    </xf>
    <xf numFmtId="0" fontId="2" fillId="0" borderId="22" xfId="0" applyFont="1" applyFill="1" applyBorder="1" applyAlignment="1">
      <alignment/>
    </xf>
    <xf numFmtId="0" fontId="3" fillId="0" borderId="40" xfId="0" applyFont="1" applyBorder="1" applyAlignment="1">
      <alignment horizontal="center"/>
    </xf>
    <xf numFmtId="0" fontId="7" fillId="0" borderId="19" xfId="0" applyFont="1" applyBorder="1" applyAlignment="1" quotePrefix="1">
      <alignment horizontal="left" vertical="center" shrinkToFit="1"/>
    </xf>
    <xf numFmtId="0" fontId="0" fillId="0" borderId="19" xfId="0" applyBorder="1" applyAlignment="1">
      <alignment shrinkToFit="1"/>
    </xf>
    <xf numFmtId="0" fontId="0" fillId="0" borderId="120" xfId="0" applyBorder="1" applyAlignment="1">
      <alignment shrinkToFit="1"/>
    </xf>
    <xf numFmtId="38" fontId="2" fillId="0" borderId="26" xfId="48" applyFont="1" applyBorder="1" applyAlignment="1">
      <alignment horizontal="right" vertical="center"/>
    </xf>
    <xf numFmtId="38" fontId="2" fillId="0" borderId="23" xfId="48" applyFont="1" applyBorder="1" applyAlignment="1">
      <alignment horizontal="right" vertical="center"/>
    </xf>
    <xf numFmtId="38" fontId="2" fillId="0" borderId="25" xfId="48" applyFont="1" applyBorder="1" applyAlignment="1">
      <alignment horizontal="right" vertical="center"/>
    </xf>
    <xf numFmtId="179" fontId="16" fillId="34" borderId="26" xfId="0" applyNumberFormat="1" applyFont="1" applyFill="1" applyBorder="1" applyAlignment="1">
      <alignment horizontal="center"/>
    </xf>
    <xf numFmtId="179" fontId="16" fillId="34" borderId="23" xfId="0" applyNumberFormat="1" applyFont="1" applyFill="1" applyBorder="1" applyAlignment="1">
      <alignment horizontal="center"/>
    </xf>
    <xf numFmtId="179" fontId="16" fillId="34" borderId="121" xfId="0" applyNumberFormat="1" applyFont="1" applyFill="1" applyBorder="1" applyAlignment="1">
      <alignment horizontal="center"/>
    </xf>
    <xf numFmtId="0" fontId="14" fillId="0" borderId="26" xfId="0" applyFont="1" applyFill="1" applyBorder="1" applyAlignment="1">
      <alignment vertical="center"/>
    </xf>
    <xf numFmtId="0" fontId="13" fillId="0" borderId="23" xfId="0" applyFont="1" applyFill="1" applyBorder="1" applyAlignment="1">
      <alignment vertical="center"/>
    </xf>
    <xf numFmtId="0" fontId="13" fillId="0" borderId="25" xfId="0" applyFont="1" applyFill="1" applyBorder="1" applyAlignment="1">
      <alignment vertical="center"/>
    </xf>
    <xf numFmtId="0" fontId="2" fillId="0" borderId="26" xfId="0" applyFont="1" applyFill="1" applyBorder="1" applyAlignment="1">
      <alignment vertical="center"/>
    </xf>
    <xf numFmtId="0" fontId="0" fillId="0" borderId="25" xfId="0" applyFill="1" applyBorder="1" applyAlignment="1">
      <alignment vertical="center"/>
    </xf>
    <xf numFmtId="0" fontId="2" fillId="0" borderId="122" xfId="0" applyFont="1" applyBorder="1" applyAlignment="1">
      <alignment horizontal="center" vertical="center"/>
    </xf>
    <xf numFmtId="0" fontId="0" fillId="0" borderId="25" xfId="0" applyBorder="1" applyAlignment="1">
      <alignment horizontal="center" vertical="center"/>
    </xf>
    <xf numFmtId="0" fontId="2" fillId="0" borderId="26" xfId="48" applyNumberFormat="1" applyFont="1" applyFill="1" applyBorder="1" applyAlignment="1">
      <alignment horizontal="right" vertical="center"/>
    </xf>
    <xf numFmtId="0" fontId="2" fillId="0" borderId="25" xfId="48"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14" fillId="34" borderId="26" xfId="0" applyFont="1" applyFill="1" applyBorder="1" applyAlignment="1">
      <alignment vertical="center"/>
    </xf>
    <xf numFmtId="0" fontId="13" fillId="34" borderId="23" xfId="0" applyFont="1" applyFill="1" applyBorder="1" applyAlignment="1">
      <alignment vertical="center"/>
    </xf>
    <xf numFmtId="0" fontId="13" fillId="34" borderId="121" xfId="0" applyFont="1" applyFill="1" applyBorder="1" applyAlignment="1">
      <alignment vertical="center"/>
    </xf>
    <xf numFmtId="0" fontId="0" fillId="0" borderId="26" xfId="0" applyBorder="1" applyAlignment="1">
      <alignment horizontal="center" vertical="center"/>
    </xf>
    <xf numFmtId="0" fontId="0" fillId="0" borderId="23" xfId="0" applyBorder="1" applyAlignment="1">
      <alignment horizontal="center" vertical="center"/>
    </xf>
    <xf numFmtId="0" fontId="2" fillId="34" borderId="26" xfId="0" applyFont="1" applyFill="1" applyBorder="1" applyAlignment="1">
      <alignment horizontal="center" vertical="center"/>
    </xf>
    <xf numFmtId="0" fontId="2" fillId="34" borderId="25" xfId="0" applyFont="1" applyFill="1" applyBorder="1" applyAlignment="1">
      <alignment horizontal="center" vertical="center"/>
    </xf>
    <xf numFmtId="0" fontId="28" fillId="34" borderId="37" xfId="0" applyFont="1" applyFill="1" applyBorder="1" applyAlignment="1">
      <alignment horizontal="left" vertical="center" shrinkToFit="1"/>
    </xf>
    <xf numFmtId="0" fontId="19" fillId="34" borderId="13" xfId="0" applyFont="1" applyFill="1" applyBorder="1" applyAlignment="1">
      <alignment vertical="center" shrinkToFit="1"/>
    </xf>
    <xf numFmtId="0" fontId="19" fillId="34" borderId="14" xfId="0" applyFont="1" applyFill="1" applyBorder="1" applyAlignment="1">
      <alignment vertical="center" shrinkToFit="1"/>
    </xf>
    <xf numFmtId="0" fontId="4" fillId="34" borderId="23" xfId="0" applyFont="1" applyFill="1" applyBorder="1" applyAlignment="1">
      <alignment horizontal="center" vertical="center"/>
    </xf>
    <xf numFmtId="0" fontId="4" fillId="34" borderId="26" xfId="0" applyFont="1" applyFill="1" applyBorder="1" applyAlignment="1">
      <alignment horizontal="center" shrinkToFit="1"/>
    </xf>
    <xf numFmtId="0" fontId="4" fillId="34" borderId="23" xfId="0" applyFont="1" applyFill="1" applyBorder="1" applyAlignment="1">
      <alignment horizontal="center" shrinkToFit="1"/>
    </xf>
    <xf numFmtId="0" fontId="4" fillId="34" borderId="25" xfId="0" applyFont="1" applyFill="1" applyBorder="1" applyAlignment="1">
      <alignment horizontal="center" shrinkToFit="1"/>
    </xf>
    <xf numFmtId="0" fontId="15" fillId="0" borderId="122" xfId="0" applyFont="1" applyBorder="1" applyAlignment="1">
      <alignment horizontal="center" vertical="center"/>
    </xf>
    <xf numFmtId="0" fontId="15" fillId="0" borderId="25" xfId="0" applyFont="1" applyBorder="1" applyAlignment="1">
      <alignment horizontal="center" vertical="center"/>
    </xf>
    <xf numFmtId="0" fontId="15" fillId="34" borderId="26" xfId="0" applyFont="1" applyFill="1" applyBorder="1" applyAlignment="1">
      <alignment horizontal="center" vertical="center"/>
    </xf>
    <xf numFmtId="0" fontId="15" fillId="34" borderId="23" xfId="0" applyFont="1" applyFill="1" applyBorder="1" applyAlignment="1">
      <alignment horizontal="center" vertical="center"/>
    </xf>
    <xf numFmtId="0" fontId="15" fillId="34" borderId="25" xfId="0" applyFont="1" applyFill="1" applyBorder="1" applyAlignment="1">
      <alignment horizontal="center" vertical="center"/>
    </xf>
    <xf numFmtId="183" fontId="11" fillId="0" borderId="123" xfId="0" applyNumberFormat="1" applyFont="1" applyFill="1" applyBorder="1" applyAlignment="1">
      <alignment horizontal="distributed" vertical="center"/>
    </xf>
    <xf numFmtId="183" fontId="11" fillId="0" borderId="39" xfId="0" applyNumberFormat="1" applyFont="1" applyFill="1" applyBorder="1" applyAlignment="1">
      <alignment horizontal="distributed" vertical="center"/>
    </xf>
    <xf numFmtId="183" fontId="11" fillId="0" borderId="124" xfId="0" applyNumberFormat="1" applyFont="1" applyFill="1" applyBorder="1" applyAlignment="1">
      <alignment horizontal="distributed" vertical="center"/>
    </xf>
    <xf numFmtId="58" fontId="14" fillId="0" borderId="10" xfId="0" applyNumberFormat="1" applyFont="1" applyBorder="1" applyAlignment="1">
      <alignment horizontal="distributed" vertical="center"/>
    </xf>
    <xf numFmtId="58" fontId="14" fillId="0" borderId="125" xfId="0" applyNumberFormat="1" applyFont="1" applyBorder="1" applyAlignment="1">
      <alignment horizontal="distributed" vertical="center"/>
    </xf>
    <xf numFmtId="0" fontId="21" fillId="34" borderId="0" xfId="0" applyFont="1" applyFill="1" applyBorder="1" applyAlignment="1">
      <alignment horizontal="left" vertical="top"/>
    </xf>
    <xf numFmtId="0" fontId="21" fillId="34" borderId="0" xfId="0" applyFont="1" applyFill="1" applyBorder="1" applyAlignment="1" quotePrefix="1">
      <alignment horizontal="left" vertical="top"/>
    </xf>
    <xf numFmtId="0" fontId="21" fillId="34" borderId="16" xfId="0" applyFont="1" applyFill="1" applyBorder="1" applyAlignment="1" quotePrefix="1">
      <alignment horizontal="left" vertical="top"/>
    </xf>
    <xf numFmtId="0" fontId="14" fillId="0" borderId="123" xfId="0" applyFont="1" applyBorder="1" applyAlignment="1">
      <alignment horizontal="center" vertical="center"/>
    </xf>
    <xf numFmtId="0" fontId="14" fillId="0" borderId="39" xfId="0" applyFont="1" applyBorder="1" applyAlignment="1">
      <alignment horizontal="center" vertical="center"/>
    </xf>
    <xf numFmtId="0" fontId="14" fillId="0" borderId="126" xfId="0" applyFont="1" applyBorder="1" applyAlignment="1">
      <alignment horizontal="center" vertical="center"/>
    </xf>
    <xf numFmtId="186" fontId="4" fillId="34" borderId="13" xfId="0" applyNumberFormat="1" applyFont="1" applyFill="1" applyBorder="1" applyAlignment="1">
      <alignment horizontal="center" vertical="center"/>
    </xf>
    <xf numFmtId="0" fontId="21" fillId="34" borderId="0" xfId="0" applyFont="1" applyFill="1" applyBorder="1" applyAlignment="1">
      <alignment/>
    </xf>
    <xf numFmtId="0" fontId="22" fillId="34" borderId="0" xfId="0" applyFont="1" applyFill="1" applyAlignment="1">
      <alignment/>
    </xf>
    <xf numFmtId="0" fontId="22" fillId="34" borderId="16" xfId="0" applyFont="1" applyFill="1" applyBorder="1" applyAlignment="1">
      <alignment/>
    </xf>
    <xf numFmtId="0" fontId="14" fillId="0" borderId="55" xfId="0" applyFont="1" applyBorder="1" applyAlignment="1">
      <alignment horizontal="left" vertical="center"/>
    </xf>
    <xf numFmtId="0" fontId="14" fillId="0" borderId="0" xfId="0" applyFont="1" applyBorder="1" applyAlignment="1">
      <alignment horizontal="left" vertical="center"/>
    </xf>
    <xf numFmtId="0" fontId="14" fillId="0" borderId="26" xfId="0" applyFont="1" applyFill="1" applyBorder="1" applyAlignment="1" quotePrefix="1">
      <alignment horizontal="center" vertical="center"/>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1" xfId="0" applyFont="1" applyFill="1" applyBorder="1" applyAlignment="1">
      <alignment vertical="center"/>
    </xf>
    <xf numFmtId="0" fontId="2" fillId="0" borderId="29" xfId="0" applyFont="1" applyBorder="1" applyAlignment="1">
      <alignment vertical="center"/>
    </xf>
    <xf numFmtId="0" fontId="0" fillId="0" borderId="28" xfId="0" applyBorder="1" applyAlignment="1">
      <alignment vertical="center"/>
    </xf>
    <xf numFmtId="0" fontId="14" fillId="0" borderId="29" xfId="0" applyFont="1" applyBorder="1" applyAlignment="1">
      <alignment vertical="center"/>
    </xf>
    <xf numFmtId="0" fontId="13" fillId="0" borderId="27" xfId="0" applyFont="1" applyBorder="1" applyAlignment="1">
      <alignment vertical="center"/>
    </xf>
    <xf numFmtId="0" fontId="13" fillId="0" borderId="30" xfId="0" applyFont="1" applyBorder="1" applyAlignment="1">
      <alignment vertical="center"/>
    </xf>
    <xf numFmtId="0" fontId="14" fillId="0" borderId="29" xfId="0" applyFont="1" applyBorder="1" applyAlignment="1" quotePrefix="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43" fontId="2" fillId="0" borderId="26" xfId="48" applyNumberFormat="1" applyFont="1" applyFill="1" applyBorder="1" applyAlignment="1">
      <alignment horizontal="right" vertical="center"/>
    </xf>
    <xf numFmtId="43" fontId="2" fillId="0" borderId="25" xfId="48" applyNumberFormat="1" applyFont="1" applyFill="1" applyBorder="1" applyAlignment="1">
      <alignment horizontal="right"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38" fontId="2" fillId="0" borderId="26" xfId="48" applyFont="1" applyFill="1" applyBorder="1" applyAlignment="1">
      <alignment horizontal="right" vertical="center"/>
    </xf>
    <xf numFmtId="38" fontId="2" fillId="0" borderId="23" xfId="48" applyFont="1" applyFill="1" applyBorder="1" applyAlignment="1">
      <alignment horizontal="right" vertical="center"/>
    </xf>
    <xf numFmtId="38" fontId="2" fillId="0" borderId="25" xfId="48" applyFont="1" applyFill="1" applyBorder="1" applyAlignment="1">
      <alignment horizontal="right" vertical="center"/>
    </xf>
    <xf numFmtId="38" fontId="2" fillId="0" borderId="29" xfId="0" applyNumberFormat="1"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14" fillId="0" borderId="26" xfId="0" applyFont="1" applyFill="1" applyBorder="1" applyAlignment="1" quotePrefix="1">
      <alignment horizontal="left" vertical="center"/>
    </xf>
    <xf numFmtId="191" fontId="2" fillId="34" borderId="26" xfId="48" applyNumberFormat="1" applyFont="1" applyFill="1" applyBorder="1" applyAlignment="1">
      <alignment horizontal="right" vertical="center"/>
    </xf>
    <xf numFmtId="191" fontId="2" fillId="34" borderId="25" xfId="48" applyNumberFormat="1" applyFont="1" applyFill="1" applyBorder="1" applyAlignment="1">
      <alignment horizontal="right" vertical="center"/>
    </xf>
    <xf numFmtId="191" fontId="2" fillId="0" borderId="26" xfId="48" applyNumberFormat="1" applyFont="1" applyFill="1" applyBorder="1" applyAlignment="1">
      <alignment horizontal="right" vertical="center"/>
    </xf>
    <xf numFmtId="191" fontId="2" fillId="0" borderId="25" xfId="48" applyNumberFormat="1" applyFont="1" applyFill="1" applyBorder="1" applyAlignment="1">
      <alignment horizontal="right" vertical="center"/>
    </xf>
    <xf numFmtId="0" fontId="2" fillId="0" borderId="123" xfId="0" applyFont="1" applyBorder="1" applyAlignment="1">
      <alignment horizontal="center" vertical="center"/>
    </xf>
    <xf numFmtId="0" fontId="2" fillId="0" borderId="39" xfId="0" applyFont="1" applyBorder="1" applyAlignment="1">
      <alignment horizontal="center" vertical="center"/>
    </xf>
    <xf numFmtId="0" fontId="0" fillId="0" borderId="39" xfId="0" applyBorder="1" applyAlignment="1">
      <alignment horizontal="center" vertical="center"/>
    </xf>
    <xf numFmtId="0" fontId="0" fillId="0" borderId="126" xfId="0" applyBorder="1" applyAlignment="1">
      <alignment horizontal="center" vertical="center"/>
    </xf>
    <xf numFmtId="38" fontId="14" fillId="34" borderId="26" xfId="48" applyFont="1" applyFill="1" applyBorder="1" applyAlignment="1">
      <alignment horizontal="right" vertical="center"/>
    </xf>
    <xf numFmtId="38" fontId="14" fillId="34" borderId="23" xfId="48" applyFont="1" applyFill="1" applyBorder="1" applyAlignment="1">
      <alignment horizontal="right" vertical="center"/>
    </xf>
    <xf numFmtId="0" fontId="13" fillId="34" borderId="25" xfId="0" applyFont="1" applyFill="1" applyBorder="1" applyAlignment="1">
      <alignment vertical="center"/>
    </xf>
    <xf numFmtId="0" fontId="4" fillId="0" borderId="39" xfId="0" applyFont="1" applyBorder="1" applyAlignment="1">
      <alignment horizontal="center"/>
    </xf>
    <xf numFmtId="0" fontId="4" fillId="0" borderId="126" xfId="0" applyFont="1" applyBorder="1" applyAlignment="1">
      <alignment horizontal="center"/>
    </xf>
    <xf numFmtId="0" fontId="2" fillId="0" borderId="127" xfId="0" applyFont="1" applyBorder="1" applyAlignment="1">
      <alignment horizontal="center" vertical="top"/>
    </xf>
    <xf numFmtId="0" fontId="0" fillId="0" borderId="128" xfId="0" applyBorder="1" applyAlignment="1">
      <alignment horizontal="center"/>
    </xf>
    <xf numFmtId="0" fontId="4" fillId="34" borderId="127" xfId="0" applyFont="1" applyFill="1" applyBorder="1" applyAlignment="1">
      <alignment horizontal="left" vertical="center" shrinkToFit="1"/>
    </xf>
    <xf numFmtId="0" fontId="25" fillId="34" borderId="40" xfId="0" applyFont="1" applyFill="1" applyBorder="1" applyAlignment="1">
      <alignment vertical="center" shrinkToFit="1"/>
    </xf>
    <xf numFmtId="0" fontId="25" fillId="34" borderId="129" xfId="0" applyFont="1" applyFill="1" applyBorder="1" applyAlignment="1">
      <alignment vertical="center" shrinkToFit="1"/>
    </xf>
    <xf numFmtId="0" fontId="2" fillId="0" borderId="37" xfId="0" applyFont="1" applyBorder="1" applyAlignment="1">
      <alignment horizontal="center" vertical="center"/>
    </xf>
    <xf numFmtId="0" fontId="0" fillId="0" borderId="20" xfId="0" applyBorder="1" applyAlignment="1">
      <alignment horizontal="center"/>
    </xf>
    <xf numFmtId="0" fontId="14" fillId="0" borderId="2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5" xfId="0" applyFont="1" applyFill="1" applyBorder="1" applyAlignment="1">
      <alignment horizontal="center" vertical="center"/>
    </xf>
    <xf numFmtId="38" fontId="16" fillId="0" borderId="130" xfId="0" applyNumberFormat="1" applyFont="1" applyFill="1" applyBorder="1" applyAlignment="1">
      <alignment vertical="center"/>
    </xf>
    <xf numFmtId="38" fontId="17" fillId="0" borderId="32" xfId="0" applyNumberFormat="1" applyFont="1" applyFill="1" applyBorder="1" applyAlignment="1">
      <alignment vertical="center"/>
    </xf>
    <xf numFmtId="38" fontId="17" fillId="0" borderId="131" xfId="0" applyNumberFormat="1" applyFont="1" applyFill="1" applyBorder="1" applyAlignment="1">
      <alignment vertical="center"/>
    </xf>
    <xf numFmtId="38" fontId="16" fillId="0" borderId="130" xfId="0" applyNumberFormat="1" applyFont="1" applyBorder="1" applyAlignment="1">
      <alignment vertical="center"/>
    </xf>
    <xf numFmtId="38" fontId="17" fillId="0" borderId="32" xfId="0" applyNumberFormat="1" applyFont="1" applyBorder="1" applyAlignment="1">
      <alignment vertical="center"/>
    </xf>
    <xf numFmtId="38" fontId="17" fillId="0" borderId="131" xfId="0" applyNumberFormat="1" applyFont="1" applyBorder="1" applyAlignment="1">
      <alignment vertical="center"/>
    </xf>
    <xf numFmtId="0" fontId="12" fillId="34" borderId="23" xfId="0" applyFont="1" applyFill="1" applyBorder="1" applyAlignment="1">
      <alignment horizontal="center" vertical="center"/>
    </xf>
    <xf numFmtId="0" fontId="12" fillId="34" borderId="25" xfId="0" applyFont="1" applyFill="1" applyBorder="1" applyAlignment="1">
      <alignment horizontal="center" vertical="center"/>
    </xf>
    <xf numFmtId="192" fontId="15" fillId="34" borderId="0" xfId="0" applyNumberFormat="1" applyFont="1" applyFill="1" applyBorder="1" applyAlignment="1">
      <alignment horizontal="left" vertical="center"/>
    </xf>
    <xf numFmtId="180" fontId="15" fillId="34" borderId="0" xfId="0" applyNumberFormat="1" applyFont="1" applyFill="1" applyBorder="1" applyAlignment="1">
      <alignment horizontal="left" vertical="center"/>
    </xf>
    <xf numFmtId="0" fontId="14" fillId="0" borderId="122" xfId="0" applyFont="1" applyFill="1" applyBorder="1" applyAlignment="1">
      <alignment horizontal="center" vertical="center"/>
    </xf>
    <xf numFmtId="0" fontId="2" fillId="0" borderId="23" xfId="0" applyFont="1" applyBorder="1" applyAlignment="1">
      <alignment horizontal="left"/>
    </xf>
    <xf numFmtId="0" fontId="0" fillId="0" borderId="23" xfId="0" applyBorder="1" applyAlignment="1">
      <alignment horizontal="left"/>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13" fillId="0" borderId="23" xfId="0" applyFont="1" applyFill="1" applyBorder="1" applyAlignment="1">
      <alignment/>
    </xf>
    <xf numFmtId="0" fontId="13" fillId="0" borderId="25" xfId="0" applyFont="1" applyFill="1" applyBorder="1" applyAlignment="1">
      <alignment/>
    </xf>
    <xf numFmtId="0" fontId="17" fillId="0" borderId="136" xfId="0" applyFont="1" applyBorder="1" applyAlignment="1">
      <alignment horizontal="center" vertical="center"/>
    </xf>
    <xf numFmtId="0" fontId="17" fillId="0" borderId="137" xfId="0" applyFont="1" applyBorder="1" applyAlignment="1">
      <alignment horizontal="center" vertical="center"/>
    </xf>
    <xf numFmtId="38" fontId="16" fillId="0" borderId="138" xfId="0" applyNumberFormat="1" applyFont="1" applyFill="1" applyBorder="1" applyAlignment="1">
      <alignment vertical="center"/>
    </xf>
    <xf numFmtId="38" fontId="17" fillId="0" borderId="139" xfId="0" applyNumberFormat="1" applyFont="1" applyFill="1" applyBorder="1" applyAlignment="1">
      <alignment vertical="center"/>
    </xf>
    <xf numFmtId="38" fontId="17" fillId="0" borderId="140" xfId="0" applyNumberFormat="1" applyFont="1" applyFill="1" applyBorder="1" applyAlignment="1">
      <alignment vertical="center"/>
    </xf>
    <xf numFmtId="38" fontId="16" fillId="0" borderId="138" xfId="0" applyNumberFormat="1" applyFont="1" applyBorder="1" applyAlignment="1">
      <alignment vertical="center"/>
    </xf>
    <xf numFmtId="38" fontId="17" fillId="0" borderId="139" xfId="0" applyNumberFormat="1" applyFont="1" applyBorder="1" applyAlignment="1">
      <alignment vertical="center"/>
    </xf>
    <xf numFmtId="38" fontId="17" fillId="0" borderId="140" xfId="0" applyNumberFormat="1" applyFont="1" applyBorder="1" applyAlignment="1">
      <alignment vertical="center"/>
    </xf>
    <xf numFmtId="0" fontId="17" fillId="0" borderId="141" xfId="0" applyFont="1" applyBorder="1" applyAlignment="1">
      <alignment horizontal="center" vertical="center"/>
    </xf>
    <xf numFmtId="0" fontId="17" fillId="0" borderId="142" xfId="0" applyFont="1" applyBorder="1" applyAlignment="1">
      <alignment horizontal="center" vertical="center"/>
    </xf>
    <xf numFmtId="0" fontId="18" fillId="34" borderId="37" xfId="0" applyFont="1" applyFill="1" applyBorder="1" applyAlignment="1">
      <alignment horizontal="center" vertical="center"/>
    </xf>
    <xf numFmtId="0" fontId="18" fillId="34" borderId="13" xfId="0" applyFont="1" applyFill="1" applyBorder="1" applyAlignment="1">
      <alignment horizontal="center" vertical="center"/>
    </xf>
    <xf numFmtId="0" fontId="18" fillId="34" borderId="20"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19" xfId="0" applyFont="1" applyFill="1" applyBorder="1" applyAlignment="1">
      <alignment horizontal="center" vertical="center"/>
    </xf>
    <xf numFmtId="0" fontId="18" fillId="34" borderId="22" xfId="0" applyFont="1" applyFill="1" applyBorder="1" applyAlignment="1">
      <alignment horizontal="center" vertical="center"/>
    </xf>
    <xf numFmtId="0" fontId="14" fillId="34" borderId="19" xfId="0" applyFont="1" applyFill="1" applyBorder="1" applyAlignment="1">
      <alignment horizontal="left"/>
    </xf>
    <xf numFmtId="0" fontId="14" fillId="34" borderId="19" xfId="0" applyFont="1" applyFill="1" applyBorder="1" applyAlignment="1">
      <alignment/>
    </xf>
    <xf numFmtId="0" fontId="22" fillId="34" borderId="0" xfId="0" applyFont="1" applyFill="1" applyAlignment="1">
      <alignment horizontal="left" vertical="top" wrapText="1"/>
    </xf>
    <xf numFmtId="0" fontId="22" fillId="34" borderId="16" xfId="0" applyFont="1" applyFill="1" applyBorder="1" applyAlignment="1">
      <alignment horizontal="left" vertical="top" wrapText="1"/>
    </xf>
    <xf numFmtId="185" fontId="17" fillId="0" borderId="136" xfId="0" applyNumberFormat="1" applyFont="1" applyBorder="1" applyAlignment="1">
      <alignment horizontal="center" vertical="center"/>
    </xf>
    <xf numFmtId="185" fontId="17" fillId="0" borderId="137" xfId="0" applyNumberFormat="1" applyFont="1" applyBorder="1" applyAlignment="1">
      <alignment horizontal="center" vertical="center"/>
    </xf>
    <xf numFmtId="199" fontId="2" fillId="0" borderId="143" xfId="0" applyNumberFormat="1" applyFont="1" applyFill="1" applyBorder="1" applyAlignment="1">
      <alignment horizontal="right"/>
    </xf>
    <xf numFmtId="199" fontId="2" fillId="0" borderId="25" xfId="0" applyNumberFormat="1" applyFont="1" applyFill="1" applyBorder="1" applyAlignment="1">
      <alignment horizontal="right"/>
    </xf>
    <xf numFmtId="199" fontId="2" fillId="0" borderId="26" xfId="0" applyNumberFormat="1" applyFont="1" applyFill="1" applyBorder="1" applyAlignment="1">
      <alignment horizontal="right"/>
    </xf>
    <xf numFmtId="38" fontId="2" fillId="0" borderId="26" xfId="48" applyFont="1" applyBorder="1" applyAlignment="1">
      <alignment horizontal="right"/>
    </xf>
    <xf numFmtId="38" fontId="2" fillId="0" borderId="23" xfId="48" applyFont="1" applyBorder="1" applyAlignment="1">
      <alignment horizontal="right"/>
    </xf>
    <xf numFmtId="38" fontId="2" fillId="0" borderId="144" xfId="48" applyFont="1" applyBorder="1" applyAlignment="1">
      <alignment horizontal="right"/>
    </xf>
    <xf numFmtId="38" fontId="2" fillId="0" borderId="26" xfId="48" applyFont="1" applyFill="1" applyBorder="1" applyAlignment="1">
      <alignment horizontal="right"/>
    </xf>
    <xf numFmtId="38" fontId="2" fillId="0" borderId="23" xfId="48" applyFont="1" applyFill="1" applyBorder="1" applyAlignment="1">
      <alignment horizontal="right"/>
    </xf>
    <xf numFmtId="38" fontId="2" fillId="0" borderId="25" xfId="48" applyFont="1" applyFill="1" applyBorder="1" applyAlignment="1">
      <alignment horizontal="right"/>
    </xf>
    <xf numFmtId="38" fontId="2" fillId="34" borderId="26" xfId="48" applyFont="1" applyFill="1" applyBorder="1" applyAlignment="1">
      <alignment horizontal="right"/>
    </xf>
    <xf numFmtId="38" fontId="2" fillId="34" borderId="23" xfId="48" applyFont="1" applyFill="1" applyBorder="1" applyAlignment="1">
      <alignment horizontal="right"/>
    </xf>
    <xf numFmtId="38" fontId="2" fillId="34" borderId="25" xfId="48" applyFont="1" applyFill="1" applyBorder="1" applyAlignment="1">
      <alignment horizontal="right"/>
    </xf>
    <xf numFmtId="38" fontId="2" fillId="34" borderId="26" xfId="48" applyFont="1" applyFill="1" applyBorder="1" applyAlignment="1">
      <alignment/>
    </xf>
    <xf numFmtId="38" fontId="2" fillId="34" borderId="23" xfId="48" applyFont="1" applyFill="1" applyBorder="1" applyAlignment="1">
      <alignment/>
    </xf>
    <xf numFmtId="38" fontId="2" fillId="34" borderId="25" xfId="48" applyFont="1" applyFill="1" applyBorder="1" applyAlignment="1">
      <alignment/>
    </xf>
    <xf numFmtId="38" fontId="2" fillId="0" borderId="25" xfId="48" applyFont="1" applyBorder="1" applyAlignment="1">
      <alignment horizontal="right"/>
    </xf>
    <xf numFmtId="199" fontId="2" fillId="0" borderId="143" xfId="0" applyNumberFormat="1" applyFont="1" applyBorder="1" applyAlignment="1">
      <alignment horizontal="right"/>
    </xf>
    <xf numFmtId="199" fontId="2" fillId="0" borderId="25" xfId="0" applyNumberFormat="1" applyFont="1" applyBorder="1" applyAlignment="1">
      <alignment horizontal="right"/>
    </xf>
    <xf numFmtId="38" fontId="2" fillId="0" borderId="26" xfId="0" applyNumberFormat="1" applyFont="1" applyBorder="1" applyAlignment="1">
      <alignment horizontal="right"/>
    </xf>
    <xf numFmtId="0" fontId="2" fillId="0" borderId="23" xfId="0" applyFont="1" applyBorder="1" applyAlignment="1">
      <alignment horizontal="right"/>
    </xf>
    <xf numFmtId="0" fontId="2" fillId="0" borderId="144" xfId="0" applyFont="1" applyBorder="1" applyAlignment="1">
      <alignment horizontal="right"/>
    </xf>
    <xf numFmtId="0" fontId="2" fillId="0" borderId="26" xfId="0" applyFont="1" applyBorder="1" applyAlignment="1">
      <alignment horizontal="right"/>
    </xf>
    <xf numFmtId="0" fontId="2" fillId="0" borderId="25" xfId="0" applyFont="1" applyBorder="1" applyAlignment="1">
      <alignment horizontal="right"/>
    </xf>
    <xf numFmtId="195" fontId="2" fillId="34" borderId="26" xfId="48" applyNumberFormat="1" applyFont="1" applyFill="1" applyBorder="1" applyAlignment="1">
      <alignment horizontal="right"/>
    </xf>
    <xf numFmtId="195" fontId="2" fillId="34" borderId="23" xfId="48" applyNumberFormat="1" applyFont="1" applyFill="1" applyBorder="1" applyAlignment="1">
      <alignment horizontal="right"/>
    </xf>
    <xf numFmtId="195" fontId="2" fillId="34" borderId="25" xfId="48" applyNumberFormat="1" applyFont="1" applyFill="1" applyBorder="1" applyAlignment="1">
      <alignment horizontal="right"/>
    </xf>
    <xf numFmtId="0" fontId="2" fillId="0" borderId="26" xfId="0" applyFont="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195" fontId="2" fillId="0" borderId="26" xfId="48" applyNumberFormat="1" applyFont="1" applyFill="1" applyBorder="1" applyAlignment="1">
      <alignment horizontal="right"/>
    </xf>
    <xf numFmtId="195" fontId="2" fillId="0" borderId="23" xfId="48" applyNumberFormat="1" applyFont="1" applyFill="1" applyBorder="1" applyAlignment="1">
      <alignment horizontal="right"/>
    </xf>
    <xf numFmtId="195" fontId="2" fillId="0" borderId="25" xfId="48" applyNumberFormat="1" applyFont="1" applyFill="1" applyBorder="1" applyAlignment="1">
      <alignment horizontal="right"/>
    </xf>
    <xf numFmtId="0" fontId="2" fillId="34" borderId="26" xfId="0" applyFont="1" applyFill="1" applyBorder="1" applyAlignment="1">
      <alignment horizontal="left"/>
    </xf>
    <xf numFmtId="0" fontId="2" fillId="34" borderId="25" xfId="0" applyFont="1" applyFill="1" applyBorder="1" applyAlignment="1">
      <alignment horizontal="left"/>
    </xf>
    <xf numFmtId="0" fontId="2" fillId="34" borderId="26" xfId="0" applyFont="1" applyFill="1" applyBorder="1" applyAlignment="1" quotePrefix="1">
      <alignment horizontal="center" vertical="center"/>
    </xf>
    <xf numFmtId="0" fontId="2" fillId="0" borderId="26" xfId="0" applyFont="1" applyFill="1" applyBorder="1" applyAlignment="1" quotePrefix="1">
      <alignment horizontal="center" vertical="center"/>
    </xf>
    <xf numFmtId="0" fontId="2" fillId="0"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5"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5" xfId="0" applyFont="1" applyFill="1" applyBorder="1" applyAlignment="1">
      <alignment horizontal="center" vertical="center"/>
    </xf>
    <xf numFmtId="183" fontId="16" fillId="0" borderId="26" xfId="0" applyNumberFormat="1" applyFont="1" applyFill="1" applyBorder="1" applyAlignment="1">
      <alignment horizontal="center" vertical="center"/>
    </xf>
    <xf numFmtId="183" fontId="16" fillId="0" borderId="23" xfId="0" applyNumberFormat="1" applyFont="1" applyFill="1" applyBorder="1" applyAlignment="1">
      <alignment horizontal="center" vertical="center"/>
    </xf>
    <xf numFmtId="0" fontId="14" fillId="0" borderId="26"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2" fillId="0" borderId="26" xfId="0" applyFont="1" applyBorder="1" applyAlignment="1" quotePrefix="1">
      <alignment horizontal="center" vertical="center"/>
    </xf>
    <xf numFmtId="0" fontId="14" fillId="33" borderId="26" xfId="0" applyFont="1" applyFill="1" applyBorder="1" applyAlignment="1">
      <alignment horizontal="center" vertical="center"/>
    </xf>
    <xf numFmtId="0" fontId="0" fillId="0" borderId="25" xfId="0" applyBorder="1" applyAlignment="1">
      <alignment/>
    </xf>
    <xf numFmtId="0" fontId="14" fillId="33" borderId="144" xfId="0" applyFont="1" applyFill="1" applyBorder="1" applyAlignment="1">
      <alignment horizontal="center" vertical="center"/>
    </xf>
    <xf numFmtId="0" fontId="14" fillId="33" borderId="143" xfId="0" applyFont="1" applyFill="1" applyBorder="1" applyAlignment="1">
      <alignment horizontal="center" vertical="center"/>
    </xf>
    <xf numFmtId="0" fontId="26" fillId="34" borderId="26" xfId="0" applyFont="1" applyFill="1" applyBorder="1" applyAlignment="1">
      <alignment horizontal="center" vertical="center"/>
    </xf>
    <xf numFmtId="0" fontId="27" fillId="34" borderId="23" xfId="0" applyFont="1" applyFill="1" applyBorder="1" applyAlignment="1">
      <alignment horizontal="center" vertical="center"/>
    </xf>
    <xf numFmtId="0" fontId="27" fillId="34" borderId="25" xfId="0" applyFont="1" applyFill="1" applyBorder="1" applyAlignment="1">
      <alignment horizontal="center" vertical="center"/>
    </xf>
    <xf numFmtId="0" fontId="2" fillId="34" borderId="26" xfId="0" applyFont="1" applyFill="1" applyBorder="1" applyAlignment="1">
      <alignment vertical="center"/>
    </xf>
    <xf numFmtId="0" fontId="0" fillId="34" borderId="25" xfId="0" applyFill="1" applyBorder="1" applyAlignment="1">
      <alignment vertical="center"/>
    </xf>
    <xf numFmtId="38" fontId="2" fillId="34" borderId="26" xfId="48" applyNumberFormat="1" applyFont="1" applyFill="1" applyBorder="1" applyAlignment="1">
      <alignment horizontal="right" vertical="center"/>
    </xf>
    <xf numFmtId="0" fontId="2" fillId="34" borderId="25" xfId="48" applyNumberFormat="1" applyFont="1" applyFill="1" applyBorder="1" applyAlignment="1">
      <alignment horizontal="right" vertical="center"/>
    </xf>
    <xf numFmtId="0" fontId="2" fillId="34" borderId="26" xfId="48" applyNumberFormat="1" applyFont="1" applyFill="1" applyBorder="1" applyAlignment="1">
      <alignment horizontal="right" vertical="center"/>
    </xf>
    <xf numFmtId="3" fontId="2" fillId="0" borderId="26" xfId="48" applyNumberFormat="1" applyFont="1" applyFill="1" applyBorder="1" applyAlignment="1">
      <alignment horizontal="right" vertical="center"/>
    </xf>
    <xf numFmtId="3" fontId="2" fillId="0" borderId="23" xfId="48" applyNumberFormat="1" applyFont="1" applyFill="1" applyBorder="1" applyAlignment="1">
      <alignment horizontal="right" vertical="center"/>
    </xf>
    <xf numFmtId="3" fontId="2" fillId="0" borderId="25" xfId="48" applyNumberFormat="1" applyFont="1" applyFill="1" applyBorder="1" applyAlignment="1">
      <alignment horizontal="right" vertical="center"/>
    </xf>
    <xf numFmtId="0" fontId="14" fillId="34" borderId="26" xfId="0" applyFont="1" applyFill="1" applyBorder="1" applyAlignment="1">
      <alignment horizontal="left" vertical="center"/>
    </xf>
    <xf numFmtId="0" fontId="4" fillId="34" borderId="19" xfId="0" applyFont="1" applyFill="1" applyBorder="1" applyAlignment="1">
      <alignment/>
    </xf>
    <xf numFmtId="0" fontId="18" fillId="0" borderId="145" xfId="0" applyFont="1" applyFill="1" applyBorder="1" applyAlignment="1">
      <alignment horizontal="center" vertical="center"/>
    </xf>
    <xf numFmtId="0" fontId="18" fillId="0" borderId="146" xfId="0" applyFont="1" applyFill="1" applyBorder="1" applyAlignment="1">
      <alignment horizontal="center" vertical="center"/>
    </xf>
    <xf numFmtId="0" fontId="18" fillId="0" borderId="147" xfId="0" applyFont="1" applyFill="1" applyBorder="1" applyAlignment="1">
      <alignment horizontal="center" vertical="center"/>
    </xf>
    <xf numFmtId="0" fontId="18" fillId="0" borderId="148" xfId="0" applyFont="1" applyFill="1" applyBorder="1" applyAlignment="1">
      <alignment horizontal="center" vertical="center"/>
    </xf>
    <xf numFmtId="0" fontId="18" fillId="0" borderId="149" xfId="0" applyFont="1" applyFill="1" applyBorder="1" applyAlignment="1">
      <alignment horizontal="center" vertical="center"/>
    </xf>
    <xf numFmtId="0" fontId="18" fillId="0" borderId="150" xfId="0" applyFont="1" applyFill="1" applyBorder="1" applyAlignment="1">
      <alignment horizontal="center" vertical="center"/>
    </xf>
    <xf numFmtId="0" fontId="16" fillId="0" borderId="23" xfId="0" applyFont="1" applyBorder="1" applyAlignment="1">
      <alignment/>
    </xf>
    <xf numFmtId="0" fontId="14" fillId="0" borderId="55" xfId="0" applyFont="1" applyBorder="1" applyAlignment="1">
      <alignment horizontal="center" vertical="center"/>
    </xf>
    <xf numFmtId="0" fontId="14" fillId="0" borderId="0" xfId="0" applyFont="1" applyBorder="1" applyAlignment="1">
      <alignment horizontal="center" vertical="center"/>
    </xf>
    <xf numFmtId="0" fontId="2" fillId="0" borderId="29" xfId="0" applyFont="1" applyBorder="1" applyAlignment="1" quotePrefix="1">
      <alignment horizontal="center" vertical="center"/>
    </xf>
    <xf numFmtId="0" fontId="2" fillId="0" borderId="27" xfId="0" applyFont="1" applyBorder="1" applyAlignment="1">
      <alignment horizontal="center" vertical="center"/>
    </xf>
    <xf numFmtId="0" fontId="2" fillId="34" borderId="26" xfId="0" applyFont="1" applyFill="1" applyBorder="1" applyAlignment="1">
      <alignment horizontal="center"/>
    </xf>
    <xf numFmtId="0" fontId="2" fillId="34" borderId="23" xfId="0" applyFont="1" applyFill="1" applyBorder="1" applyAlignment="1">
      <alignment horizontal="center"/>
    </xf>
    <xf numFmtId="0" fontId="2" fillId="34" borderId="25" xfId="0" applyFont="1" applyFill="1" applyBorder="1" applyAlignment="1">
      <alignment horizontal="center"/>
    </xf>
    <xf numFmtId="0" fontId="2" fillId="34" borderId="23" xfId="0" applyFont="1" applyFill="1" applyBorder="1" applyAlignment="1">
      <alignment horizontal="center" vertical="center"/>
    </xf>
    <xf numFmtId="0" fontId="2" fillId="34" borderId="121" xfId="0" applyFont="1" applyFill="1" applyBorder="1" applyAlignment="1">
      <alignment horizontal="center" vertical="center"/>
    </xf>
    <xf numFmtId="38" fontId="2" fillId="0" borderId="29" xfId="0" applyNumberFormat="1" applyFont="1" applyBorder="1" applyAlignment="1">
      <alignment horizontal="right"/>
    </xf>
    <xf numFmtId="0" fontId="2" fillId="0" borderId="27" xfId="0" applyFont="1" applyBorder="1" applyAlignment="1">
      <alignment horizontal="right"/>
    </xf>
    <xf numFmtId="0" fontId="2" fillId="0" borderId="28" xfId="0" applyFont="1" applyBorder="1" applyAlignment="1">
      <alignment horizontal="right"/>
    </xf>
    <xf numFmtId="183" fontId="11" fillId="0" borderId="151" xfId="0" applyNumberFormat="1" applyFont="1" applyFill="1" applyBorder="1" applyAlignment="1">
      <alignment horizontal="distributed" vertical="center"/>
    </xf>
    <xf numFmtId="183" fontId="11" fillId="0" borderId="152" xfId="0" applyNumberFormat="1" applyFont="1" applyFill="1" applyBorder="1" applyAlignment="1">
      <alignment horizontal="distributed" vertical="center"/>
    </xf>
    <xf numFmtId="183" fontId="11" fillId="0" borderId="153" xfId="0" applyNumberFormat="1" applyFont="1" applyFill="1" applyBorder="1" applyAlignment="1">
      <alignment horizontal="distributed" vertical="center"/>
    </xf>
    <xf numFmtId="0" fontId="2" fillId="0" borderId="154" xfId="0" applyFont="1" applyBorder="1" applyAlignment="1">
      <alignment horizontal="center" vertical="center"/>
    </xf>
    <xf numFmtId="0" fontId="2" fillId="0" borderId="152" xfId="0" applyFont="1" applyBorder="1" applyAlignment="1">
      <alignment horizontal="center" vertical="center"/>
    </xf>
    <xf numFmtId="0" fontId="2" fillId="0" borderId="155" xfId="0" applyFont="1" applyBorder="1" applyAlignment="1">
      <alignment horizontal="center" vertical="center"/>
    </xf>
    <xf numFmtId="0" fontId="14" fillId="33" borderId="123" xfId="0" applyFont="1" applyFill="1" applyBorder="1" applyAlignment="1">
      <alignment horizontal="center" vertical="center"/>
    </xf>
    <xf numFmtId="0" fontId="14" fillId="33" borderId="126"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1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15</xdr:row>
      <xdr:rowOff>0</xdr:rowOff>
    </xdr:from>
    <xdr:to>
      <xdr:col>7</xdr:col>
      <xdr:colOff>57150</xdr:colOff>
      <xdr:row>32</xdr:row>
      <xdr:rowOff>228600</xdr:rowOff>
    </xdr:to>
    <xdr:sp>
      <xdr:nvSpPr>
        <xdr:cNvPr id="1" name="Line 7"/>
        <xdr:cNvSpPr>
          <a:spLocks/>
        </xdr:cNvSpPr>
      </xdr:nvSpPr>
      <xdr:spPr>
        <a:xfrm>
          <a:off x="7038975" y="3409950"/>
          <a:ext cx="0" cy="42767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15</xdr:row>
      <xdr:rowOff>0</xdr:rowOff>
    </xdr:from>
    <xdr:to>
      <xdr:col>6</xdr:col>
      <xdr:colOff>123825</xdr:colOff>
      <xdr:row>32</xdr:row>
      <xdr:rowOff>228600</xdr:rowOff>
    </xdr:to>
    <xdr:sp>
      <xdr:nvSpPr>
        <xdr:cNvPr id="2" name="Line 8"/>
        <xdr:cNvSpPr>
          <a:spLocks/>
        </xdr:cNvSpPr>
      </xdr:nvSpPr>
      <xdr:spPr>
        <a:xfrm>
          <a:off x="6753225" y="3409950"/>
          <a:ext cx="0" cy="42767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xdr:row>
      <xdr:rowOff>9525</xdr:rowOff>
    </xdr:from>
    <xdr:to>
      <xdr:col>28</xdr:col>
      <xdr:colOff>257175</xdr:colOff>
      <xdr:row>8</xdr:row>
      <xdr:rowOff>28575</xdr:rowOff>
    </xdr:to>
    <xdr:sp>
      <xdr:nvSpPr>
        <xdr:cNvPr id="1" name="Oval 2"/>
        <xdr:cNvSpPr>
          <a:spLocks/>
        </xdr:cNvSpPr>
      </xdr:nvSpPr>
      <xdr:spPr>
        <a:xfrm>
          <a:off x="10553700" y="1847850"/>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xdr:row>
      <xdr:rowOff>9525</xdr:rowOff>
    </xdr:from>
    <xdr:to>
      <xdr:col>28</xdr:col>
      <xdr:colOff>257175</xdr:colOff>
      <xdr:row>8</xdr:row>
      <xdr:rowOff>28575</xdr:rowOff>
    </xdr:to>
    <xdr:sp>
      <xdr:nvSpPr>
        <xdr:cNvPr id="2" name="Oval 43"/>
        <xdr:cNvSpPr>
          <a:spLocks/>
        </xdr:cNvSpPr>
      </xdr:nvSpPr>
      <xdr:spPr>
        <a:xfrm>
          <a:off x="10553700" y="1847850"/>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xdr:row>
      <xdr:rowOff>9525</xdr:rowOff>
    </xdr:from>
    <xdr:to>
      <xdr:col>28</xdr:col>
      <xdr:colOff>257175</xdr:colOff>
      <xdr:row>8</xdr:row>
      <xdr:rowOff>28575</xdr:rowOff>
    </xdr:to>
    <xdr:sp>
      <xdr:nvSpPr>
        <xdr:cNvPr id="3" name="Oval 44"/>
        <xdr:cNvSpPr>
          <a:spLocks/>
        </xdr:cNvSpPr>
      </xdr:nvSpPr>
      <xdr:spPr>
        <a:xfrm>
          <a:off x="10553700" y="1847850"/>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xdr:row>
      <xdr:rowOff>9525</xdr:rowOff>
    </xdr:from>
    <xdr:to>
      <xdr:col>28</xdr:col>
      <xdr:colOff>257175</xdr:colOff>
      <xdr:row>8</xdr:row>
      <xdr:rowOff>28575</xdr:rowOff>
    </xdr:to>
    <xdr:sp>
      <xdr:nvSpPr>
        <xdr:cNvPr id="1" name="Oval 1"/>
        <xdr:cNvSpPr>
          <a:spLocks/>
        </xdr:cNvSpPr>
      </xdr:nvSpPr>
      <xdr:spPr>
        <a:xfrm>
          <a:off x="10467975" y="1847850"/>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xdr:row>
      <xdr:rowOff>9525</xdr:rowOff>
    </xdr:from>
    <xdr:to>
      <xdr:col>28</xdr:col>
      <xdr:colOff>257175</xdr:colOff>
      <xdr:row>8</xdr:row>
      <xdr:rowOff>28575</xdr:rowOff>
    </xdr:to>
    <xdr:sp>
      <xdr:nvSpPr>
        <xdr:cNvPr id="2" name="Oval 19"/>
        <xdr:cNvSpPr>
          <a:spLocks/>
        </xdr:cNvSpPr>
      </xdr:nvSpPr>
      <xdr:spPr>
        <a:xfrm>
          <a:off x="10467975" y="1847850"/>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4"/>
  <sheetViews>
    <sheetView tabSelected="1" zoomScale="89" zoomScaleNormal="89" zoomScalePageLayoutView="0" workbookViewId="0" topLeftCell="A1">
      <selection activeCell="A3" sqref="A3"/>
    </sheetView>
  </sheetViews>
  <sheetFormatPr defaultColWidth="9.00390625" defaultRowHeight="13.5"/>
  <cols>
    <col min="1" max="1" width="10.625" style="1" customWidth="1"/>
    <col min="2" max="2" width="19.625" style="1" customWidth="1"/>
    <col min="3" max="3" width="30.625" style="1" customWidth="1"/>
    <col min="4" max="4" width="8.875" style="1" customWidth="1"/>
    <col min="5" max="5" width="12.625" style="1" customWidth="1"/>
    <col min="6" max="8" width="4.625" style="1" customWidth="1"/>
    <col min="9" max="14" width="4.125" style="1" customWidth="1"/>
    <col min="15" max="17" width="4.50390625" style="1" customWidth="1"/>
    <col min="18" max="16384" width="9.00390625" style="1" customWidth="1"/>
  </cols>
  <sheetData>
    <row r="1" spans="13:17" ht="20.25" customHeight="1">
      <c r="M1" s="244" t="s">
        <v>129</v>
      </c>
      <c r="N1" s="244"/>
      <c r="O1" s="244"/>
      <c r="P1" s="244"/>
      <c r="Q1" s="244"/>
    </row>
    <row r="2" spans="1:17" ht="26.25" customHeight="1">
      <c r="A2" s="239" t="s">
        <v>116</v>
      </c>
      <c r="B2" s="239"/>
      <c r="C2" s="239"/>
      <c r="D2" s="239"/>
      <c r="E2" s="239"/>
      <c r="F2" s="239"/>
      <c r="G2" s="239"/>
      <c r="H2" s="239"/>
      <c r="I2" s="239"/>
      <c r="J2" s="239"/>
      <c r="K2" s="239"/>
      <c r="L2" s="239"/>
      <c r="M2" s="239"/>
      <c r="N2" s="239"/>
      <c r="O2" s="239"/>
      <c r="P2" s="239"/>
      <c r="Q2" s="239"/>
    </row>
    <row r="3" spans="1:17" ht="14.25" thickBot="1">
      <c r="A3" s="155" t="s">
        <v>130</v>
      </c>
      <c r="I3" s="147"/>
      <c r="M3" s="154"/>
      <c r="N3" s="154"/>
      <c r="O3" s="154"/>
      <c r="P3" s="154"/>
      <c r="Q3" s="154"/>
    </row>
    <row r="4" spans="1:17" ht="18.75" customHeight="1">
      <c r="A4" s="162" t="s">
        <v>113</v>
      </c>
      <c r="B4" s="153"/>
      <c r="C4" s="153"/>
      <c r="E4" s="157" t="s">
        <v>106</v>
      </c>
      <c r="F4" s="220"/>
      <c r="G4" s="220"/>
      <c r="H4" s="220"/>
      <c r="I4" s="220"/>
      <c r="J4" s="220"/>
      <c r="K4" s="220"/>
      <c r="L4" s="220"/>
      <c r="M4" s="221"/>
      <c r="N4" s="224" t="s">
        <v>122</v>
      </c>
      <c r="O4" s="225"/>
      <c r="P4" s="225"/>
      <c r="Q4" s="226"/>
    </row>
    <row r="5" spans="5:17" ht="15.75" customHeight="1" thickBot="1">
      <c r="E5" s="158" t="s">
        <v>119</v>
      </c>
      <c r="F5" s="231"/>
      <c r="G5" s="231"/>
      <c r="H5" s="231"/>
      <c r="I5" s="2"/>
      <c r="J5" s="2"/>
      <c r="K5" s="2"/>
      <c r="L5" s="2"/>
      <c r="M5" s="150"/>
      <c r="N5" s="229"/>
      <c r="O5" s="229"/>
      <c r="P5" s="229"/>
      <c r="Q5" s="187" t="s">
        <v>109</v>
      </c>
    </row>
    <row r="6" spans="1:17" ht="20.25" customHeight="1" thickBot="1">
      <c r="A6" s="145"/>
      <c r="B6" s="185" t="s">
        <v>114</v>
      </c>
      <c r="C6" s="186">
        <f>F33</f>
        <v>0</v>
      </c>
      <c r="D6" s="190" t="s">
        <v>123</v>
      </c>
      <c r="E6" s="159" t="s">
        <v>103</v>
      </c>
      <c r="F6" s="204"/>
      <c r="G6" s="204"/>
      <c r="H6" s="204"/>
      <c r="I6" s="204"/>
      <c r="J6" s="204"/>
      <c r="K6" s="204"/>
      <c r="L6" s="204"/>
      <c r="M6" s="205"/>
      <c r="N6" s="230"/>
      <c r="O6" s="230"/>
      <c r="P6" s="230"/>
      <c r="Q6" s="156" t="s">
        <v>110</v>
      </c>
    </row>
    <row r="7" spans="3:17" ht="15.75" customHeight="1">
      <c r="C7" s="1" t="s">
        <v>115</v>
      </c>
      <c r="E7" s="159"/>
      <c r="F7" s="206"/>
      <c r="G7" s="206"/>
      <c r="H7" s="206"/>
      <c r="I7" s="206"/>
      <c r="J7" s="206"/>
      <c r="K7" s="206"/>
      <c r="L7" s="206"/>
      <c r="M7" s="207"/>
      <c r="N7" s="234" t="s">
        <v>117</v>
      </c>
      <c r="O7" s="235"/>
      <c r="P7" s="188" t="s">
        <v>111</v>
      </c>
      <c r="Q7" s="189" t="s">
        <v>112</v>
      </c>
    </row>
    <row r="8" spans="5:17" ht="17.25" customHeight="1">
      <c r="E8" s="159" t="s">
        <v>104</v>
      </c>
      <c r="F8" s="208"/>
      <c r="G8" s="208"/>
      <c r="H8" s="208"/>
      <c r="I8" s="208"/>
      <c r="J8" s="208"/>
      <c r="K8" s="208"/>
      <c r="L8" s="208"/>
      <c r="M8" s="209"/>
      <c r="N8" s="216" t="s">
        <v>118</v>
      </c>
      <c r="O8" s="216"/>
      <c r="P8" s="216"/>
      <c r="Q8" s="217"/>
    </row>
    <row r="9" spans="5:17" ht="15.75" customHeight="1">
      <c r="E9" s="159"/>
      <c r="F9" s="144"/>
      <c r="G9" s="148"/>
      <c r="H9" s="148"/>
      <c r="I9" s="148"/>
      <c r="J9" s="148"/>
      <c r="K9" s="148"/>
      <c r="L9" s="148"/>
      <c r="M9" s="151"/>
      <c r="N9" s="227"/>
      <c r="O9" s="227"/>
      <c r="P9" s="227"/>
      <c r="Q9" s="228"/>
    </row>
    <row r="10" spans="5:17" ht="16.5" customHeight="1">
      <c r="E10" s="160" t="s">
        <v>105</v>
      </c>
      <c r="F10" s="206"/>
      <c r="G10" s="206"/>
      <c r="H10" s="206"/>
      <c r="I10" s="206"/>
      <c r="J10" s="206"/>
      <c r="K10" s="206"/>
      <c r="L10" s="206"/>
      <c r="M10" s="150" t="s">
        <v>4</v>
      </c>
      <c r="N10" s="218" t="s">
        <v>108</v>
      </c>
      <c r="O10" s="218"/>
      <c r="P10" s="218"/>
      <c r="Q10" s="219"/>
    </row>
    <row r="11" spans="5:17" ht="15.75" customHeight="1">
      <c r="E11" s="161" t="s">
        <v>120</v>
      </c>
      <c r="F11" s="222"/>
      <c r="G11" s="222"/>
      <c r="H11" s="222"/>
      <c r="I11" s="222"/>
      <c r="J11" s="222"/>
      <c r="K11" s="116"/>
      <c r="L11" s="116"/>
      <c r="M11" s="150"/>
      <c r="N11" s="246"/>
      <c r="O11" s="247"/>
      <c r="P11" s="247"/>
      <c r="Q11" s="248"/>
    </row>
    <row r="12" spans="5:17" ht="15.75" customHeight="1">
      <c r="E12" s="161" t="s">
        <v>121</v>
      </c>
      <c r="F12" s="245"/>
      <c r="G12" s="245"/>
      <c r="H12" s="245"/>
      <c r="I12" s="245"/>
      <c r="J12" s="245"/>
      <c r="K12" s="152"/>
      <c r="L12" s="152"/>
      <c r="M12" s="149"/>
      <c r="N12" s="246"/>
      <c r="O12" s="247"/>
      <c r="P12" s="247"/>
      <c r="Q12" s="248"/>
    </row>
    <row r="13" spans="1:17" ht="14.25" thickBot="1">
      <c r="A13" s="1" t="s">
        <v>102</v>
      </c>
      <c r="E13" s="213" t="s">
        <v>107</v>
      </c>
      <c r="F13" s="214"/>
      <c r="G13" s="214"/>
      <c r="H13" s="214"/>
      <c r="I13" s="214"/>
      <c r="J13" s="214"/>
      <c r="K13" s="214"/>
      <c r="L13" s="214"/>
      <c r="M13" s="215"/>
      <c r="N13" s="210"/>
      <c r="O13" s="211"/>
      <c r="P13" s="211"/>
      <c r="Q13" s="212"/>
    </row>
    <row r="14" ht="10.5" customHeight="1" thickBot="1"/>
    <row r="15" spans="1:17" s="146" customFormat="1" ht="31.5" customHeight="1">
      <c r="A15" s="165" t="s">
        <v>97</v>
      </c>
      <c r="B15" s="232" t="s">
        <v>98</v>
      </c>
      <c r="C15" s="232"/>
      <c r="D15" s="232"/>
      <c r="E15" s="166" t="s">
        <v>101</v>
      </c>
      <c r="F15" s="201" t="s">
        <v>124</v>
      </c>
      <c r="G15" s="202"/>
      <c r="H15" s="203"/>
      <c r="I15" s="201" t="s">
        <v>125</v>
      </c>
      <c r="J15" s="202"/>
      <c r="K15" s="203"/>
      <c r="L15" s="201" t="s">
        <v>99</v>
      </c>
      <c r="M15" s="202"/>
      <c r="N15" s="203"/>
      <c r="O15" s="232" t="s">
        <v>100</v>
      </c>
      <c r="P15" s="232"/>
      <c r="Q15" s="233"/>
    </row>
    <row r="16" spans="1:17" ht="18.75" customHeight="1">
      <c r="A16" s="167">
        <v>1</v>
      </c>
      <c r="B16" s="223"/>
      <c r="C16" s="223"/>
      <c r="D16" s="223"/>
      <c r="E16" s="199"/>
      <c r="F16" s="262"/>
      <c r="G16" s="263"/>
      <c r="H16" s="264"/>
      <c r="I16" s="176"/>
      <c r="J16" s="177"/>
      <c r="K16" s="200"/>
      <c r="L16" s="164"/>
      <c r="M16" s="240"/>
      <c r="N16" s="241"/>
      <c r="O16" s="253"/>
      <c r="P16" s="253"/>
      <c r="Q16" s="254"/>
    </row>
    <row r="17" spans="1:17" ht="18.75" customHeight="1">
      <c r="A17" s="167">
        <v>2</v>
      </c>
      <c r="B17" s="223"/>
      <c r="C17" s="223"/>
      <c r="D17" s="223"/>
      <c r="E17" s="199"/>
      <c r="F17" s="262"/>
      <c r="G17" s="263"/>
      <c r="H17" s="264"/>
      <c r="I17" s="176"/>
      <c r="J17" s="177"/>
      <c r="K17" s="200"/>
      <c r="L17" s="164"/>
      <c r="M17" s="240"/>
      <c r="N17" s="241"/>
      <c r="O17" s="253"/>
      <c r="P17" s="253"/>
      <c r="Q17" s="254"/>
    </row>
    <row r="18" spans="1:17" ht="18.75" customHeight="1">
      <c r="A18" s="167">
        <v>3</v>
      </c>
      <c r="B18" s="223"/>
      <c r="C18" s="223"/>
      <c r="D18" s="223"/>
      <c r="E18" s="199"/>
      <c r="F18" s="262"/>
      <c r="G18" s="263"/>
      <c r="H18" s="264"/>
      <c r="I18" s="176"/>
      <c r="J18" s="177"/>
      <c r="K18" s="200"/>
      <c r="L18" s="164"/>
      <c r="M18" s="240"/>
      <c r="N18" s="241"/>
      <c r="O18" s="253"/>
      <c r="P18" s="253"/>
      <c r="Q18" s="254"/>
    </row>
    <row r="19" spans="1:17" ht="18.75" customHeight="1">
      <c r="A19" s="167">
        <v>4</v>
      </c>
      <c r="B19" s="236"/>
      <c r="C19" s="237"/>
      <c r="D19" s="238"/>
      <c r="E19" s="199"/>
      <c r="F19" s="284"/>
      <c r="G19" s="285"/>
      <c r="H19" s="286"/>
      <c r="I19" s="176"/>
      <c r="J19" s="177"/>
      <c r="K19" s="200"/>
      <c r="L19" s="164"/>
      <c r="M19" s="240"/>
      <c r="N19" s="241"/>
      <c r="O19" s="275"/>
      <c r="P19" s="276"/>
      <c r="Q19" s="277"/>
    </row>
    <row r="20" spans="1:17" ht="18.75" customHeight="1">
      <c r="A20" s="167">
        <v>5</v>
      </c>
      <c r="B20" s="223"/>
      <c r="C20" s="223"/>
      <c r="D20" s="223"/>
      <c r="E20" s="199"/>
      <c r="F20" s="262"/>
      <c r="G20" s="263"/>
      <c r="H20" s="264"/>
      <c r="I20" s="176"/>
      <c r="J20" s="177"/>
      <c r="K20" s="200"/>
      <c r="L20" s="164"/>
      <c r="M20" s="240"/>
      <c r="N20" s="241"/>
      <c r="O20" s="253"/>
      <c r="P20" s="253"/>
      <c r="Q20" s="254"/>
    </row>
    <row r="21" spans="1:17" ht="18.75" customHeight="1">
      <c r="A21" s="167">
        <v>6</v>
      </c>
      <c r="B21" s="236"/>
      <c r="C21" s="237"/>
      <c r="D21" s="238"/>
      <c r="E21" s="199"/>
      <c r="F21" s="262"/>
      <c r="G21" s="263"/>
      <c r="H21" s="264"/>
      <c r="I21" s="176"/>
      <c r="J21" s="177"/>
      <c r="K21" s="178"/>
      <c r="L21" s="164"/>
      <c r="M21" s="242"/>
      <c r="N21" s="243"/>
      <c r="O21" s="253"/>
      <c r="P21" s="253"/>
      <c r="Q21" s="254"/>
    </row>
    <row r="22" spans="1:17" ht="18.75" customHeight="1">
      <c r="A22" s="167">
        <v>7</v>
      </c>
      <c r="B22" s="236"/>
      <c r="C22" s="237"/>
      <c r="D22" s="238"/>
      <c r="E22" s="163"/>
      <c r="F22" s="262"/>
      <c r="G22" s="263"/>
      <c r="H22" s="264"/>
      <c r="I22" s="176"/>
      <c r="J22" s="177"/>
      <c r="K22" s="178"/>
      <c r="L22" s="164"/>
      <c r="M22" s="242"/>
      <c r="N22" s="243"/>
      <c r="O22" s="253"/>
      <c r="P22" s="253"/>
      <c r="Q22" s="254"/>
    </row>
    <row r="23" spans="1:17" ht="18.75" customHeight="1">
      <c r="A23" s="167">
        <v>8</v>
      </c>
      <c r="B23" s="236"/>
      <c r="C23" s="237"/>
      <c r="D23" s="238"/>
      <c r="E23" s="163"/>
      <c r="F23" s="262"/>
      <c r="G23" s="263"/>
      <c r="H23" s="264"/>
      <c r="I23" s="176"/>
      <c r="J23" s="177"/>
      <c r="K23" s="178"/>
      <c r="L23" s="164"/>
      <c r="M23" s="242"/>
      <c r="N23" s="243"/>
      <c r="O23" s="253"/>
      <c r="P23" s="253"/>
      <c r="Q23" s="254"/>
    </row>
    <row r="24" spans="1:17" ht="18.75" customHeight="1">
      <c r="A24" s="167">
        <v>9</v>
      </c>
      <c r="B24" s="236"/>
      <c r="C24" s="237"/>
      <c r="D24" s="238"/>
      <c r="E24" s="163"/>
      <c r="F24" s="262"/>
      <c r="G24" s="263"/>
      <c r="H24" s="264"/>
      <c r="I24" s="176"/>
      <c r="J24" s="177"/>
      <c r="K24" s="178"/>
      <c r="L24" s="164"/>
      <c r="M24" s="242"/>
      <c r="N24" s="243"/>
      <c r="O24" s="253"/>
      <c r="P24" s="253"/>
      <c r="Q24" s="254"/>
    </row>
    <row r="25" spans="1:17" ht="18.75" customHeight="1">
      <c r="A25" s="167">
        <v>10</v>
      </c>
      <c r="B25" s="236"/>
      <c r="C25" s="237"/>
      <c r="D25" s="238"/>
      <c r="E25" s="163"/>
      <c r="F25" s="268"/>
      <c r="G25" s="269"/>
      <c r="H25" s="270"/>
      <c r="I25" s="176"/>
      <c r="J25" s="177"/>
      <c r="K25" s="178"/>
      <c r="L25" s="164"/>
      <c r="M25" s="242"/>
      <c r="N25" s="243"/>
      <c r="O25" s="253"/>
      <c r="P25" s="253"/>
      <c r="Q25" s="254"/>
    </row>
    <row r="26" spans="1:17" ht="18.75" customHeight="1">
      <c r="A26" s="167">
        <v>11</v>
      </c>
      <c r="B26" s="236"/>
      <c r="C26" s="237"/>
      <c r="D26" s="238"/>
      <c r="E26" s="163"/>
      <c r="F26" s="262"/>
      <c r="G26" s="263"/>
      <c r="H26" s="264"/>
      <c r="I26" s="176"/>
      <c r="J26" s="177"/>
      <c r="K26" s="178"/>
      <c r="L26" s="164"/>
      <c r="M26" s="242"/>
      <c r="N26" s="243"/>
      <c r="O26" s="253"/>
      <c r="P26" s="253"/>
      <c r="Q26" s="254"/>
    </row>
    <row r="27" spans="1:17" ht="18.75" customHeight="1">
      <c r="A27" s="167">
        <v>12</v>
      </c>
      <c r="B27" s="223"/>
      <c r="C27" s="223"/>
      <c r="D27" s="223"/>
      <c r="E27" s="163"/>
      <c r="F27" s="262"/>
      <c r="G27" s="263"/>
      <c r="H27" s="264"/>
      <c r="I27" s="176"/>
      <c r="J27" s="177"/>
      <c r="K27" s="178"/>
      <c r="L27" s="164"/>
      <c r="M27" s="242"/>
      <c r="N27" s="243"/>
      <c r="O27" s="253"/>
      <c r="P27" s="253"/>
      <c r="Q27" s="254"/>
    </row>
    <row r="28" spans="1:17" ht="18.75" customHeight="1">
      <c r="A28" s="167">
        <v>13</v>
      </c>
      <c r="B28" s="223"/>
      <c r="C28" s="223"/>
      <c r="D28" s="223"/>
      <c r="E28" s="163"/>
      <c r="F28" s="262"/>
      <c r="G28" s="263"/>
      <c r="H28" s="264"/>
      <c r="I28" s="176"/>
      <c r="J28" s="177"/>
      <c r="K28" s="178"/>
      <c r="L28" s="164"/>
      <c r="M28" s="242"/>
      <c r="N28" s="243"/>
      <c r="O28" s="253"/>
      <c r="P28" s="253"/>
      <c r="Q28" s="254"/>
    </row>
    <row r="29" spans="1:17" ht="18.75" customHeight="1">
      <c r="A29" s="167">
        <v>14</v>
      </c>
      <c r="B29" s="223"/>
      <c r="C29" s="223"/>
      <c r="D29" s="223"/>
      <c r="E29" s="163"/>
      <c r="F29" s="262"/>
      <c r="G29" s="263"/>
      <c r="H29" s="264"/>
      <c r="I29" s="176"/>
      <c r="J29" s="177"/>
      <c r="K29" s="178"/>
      <c r="L29" s="164"/>
      <c r="M29" s="242"/>
      <c r="N29" s="243"/>
      <c r="O29" s="253"/>
      <c r="P29" s="253"/>
      <c r="Q29" s="254"/>
    </row>
    <row r="30" spans="1:17" ht="18.75" customHeight="1" thickBot="1">
      <c r="A30" s="173">
        <v>15</v>
      </c>
      <c r="B30" s="249"/>
      <c r="C30" s="249"/>
      <c r="D30" s="249"/>
      <c r="E30" s="175"/>
      <c r="F30" s="265"/>
      <c r="G30" s="266"/>
      <c r="H30" s="267"/>
      <c r="I30" s="179"/>
      <c r="J30" s="180"/>
      <c r="K30" s="181"/>
      <c r="L30" s="174"/>
      <c r="M30" s="273"/>
      <c r="N30" s="274"/>
      <c r="O30" s="255"/>
      <c r="P30" s="255"/>
      <c r="Q30" s="256"/>
    </row>
    <row r="31" spans="1:17" ht="18.75" customHeight="1" thickTop="1">
      <c r="A31" s="192"/>
      <c r="B31" s="287" t="s">
        <v>126</v>
      </c>
      <c r="C31" s="288"/>
      <c r="D31" s="289"/>
      <c r="E31" s="193"/>
      <c r="F31" s="278">
        <f>F16+F17+F18+F19+F20+F21+F22+F23+F24+F25+F26+F27+F28+F29+F30</f>
        <v>0</v>
      </c>
      <c r="G31" s="279"/>
      <c r="H31" s="280"/>
      <c r="I31" s="194"/>
      <c r="J31" s="195"/>
      <c r="K31" s="200"/>
      <c r="L31" s="196"/>
      <c r="M31" s="299"/>
      <c r="N31" s="300"/>
      <c r="O31" s="293"/>
      <c r="P31" s="294"/>
      <c r="Q31" s="295"/>
    </row>
    <row r="32" spans="1:17" ht="18.75" customHeight="1" thickBot="1">
      <c r="A32" s="168"/>
      <c r="B32" s="290" t="s">
        <v>127</v>
      </c>
      <c r="C32" s="291"/>
      <c r="D32" s="292"/>
      <c r="E32" s="191"/>
      <c r="F32" s="281">
        <f>F31*0.1</f>
        <v>0</v>
      </c>
      <c r="G32" s="282"/>
      <c r="H32" s="283"/>
      <c r="I32" s="182"/>
      <c r="J32" s="183"/>
      <c r="K32" s="184"/>
      <c r="L32" s="170"/>
      <c r="M32" s="271"/>
      <c r="N32" s="272"/>
      <c r="O32" s="296"/>
      <c r="P32" s="297"/>
      <c r="Q32" s="298"/>
    </row>
    <row r="33" spans="1:17" ht="18.75" customHeight="1" thickBot="1">
      <c r="A33" s="168"/>
      <c r="B33" s="250" t="s">
        <v>128</v>
      </c>
      <c r="C33" s="251"/>
      <c r="D33" s="252"/>
      <c r="E33" s="169"/>
      <c r="F33" s="259">
        <f>F31+F32</f>
        <v>0</v>
      </c>
      <c r="G33" s="260"/>
      <c r="H33" s="261"/>
      <c r="I33" s="182"/>
      <c r="J33" s="183"/>
      <c r="K33" s="184"/>
      <c r="L33" s="170"/>
      <c r="M33" s="171"/>
      <c r="N33" s="172"/>
      <c r="O33" s="257"/>
      <c r="P33" s="257"/>
      <c r="Q33" s="258"/>
    </row>
    <row r="34" spans="6:17" ht="9.75" customHeight="1">
      <c r="F34" s="2"/>
      <c r="G34" s="2"/>
      <c r="H34" s="2"/>
      <c r="Q34" s="197" t="s">
        <v>96</v>
      </c>
    </row>
  </sheetData>
  <sheetProtection/>
  <mergeCells count="97">
    <mergeCell ref="O19:Q19"/>
    <mergeCell ref="F31:H31"/>
    <mergeCell ref="F32:H32"/>
    <mergeCell ref="B19:D19"/>
    <mergeCell ref="F19:H19"/>
    <mergeCell ref="B31:D31"/>
    <mergeCell ref="B32:D32"/>
    <mergeCell ref="O31:Q31"/>
    <mergeCell ref="O32:Q32"/>
    <mergeCell ref="M31:N31"/>
    <mergeCell ref="M19:N19"/>
    <mergeCell ref="M32:N32"/>
    <mergeCell ref="M30:N30"/>
    <mergeCell ref="M26:N26"/>
    <mergeCell ref="M27:N27"/>
    <mergeCell ref="M28:N28"/>
    <mergeCell ref="M29:N29"/>
    <mergeCell ref="F28:H28"/>
    <mergeCell ref="F29:H29"/>
    <mergeCell ref="F30:H30"/>
    <mergeCell ref="F24:H24"/>
    <mergeCell ref="F25:H25"/>
    <mergeCell ref="F26:H26"/>
    <mergeCell ref="F27:H27"/>
    <mergeCell ref="O33:Q33"/>
    <mergeCell ref="F33:H33"/>
    <mergeCell ref="F16:H16"/>
    <mergeCell ref="F17:H17"/>
    <mergeCell ref="F18:H18"/>
    <mergeCell ref="F20:H20"/>
    <mergeCell ref="F21:H21"/>
    <mergeCell ref="F22:H22"/>
    <mergeCell ref="F23:H23"/>
    <mergeCell ref="O27:Q27"/>
    <mergeCell ref="O28:Q28"/>
    <mergeCell ref="O29:Q29"/>
    <mergeCell ref="O30:Q30"/>
    <mergeCell ref="O23:Q23"/>
    <mergeCell ref="O24:Q24"/>
    <mergeCell ref="O25:Q25"/>
    <mergeCell ref="O26:Q26"/>
    <mergeCell ref="B30:D30"/>
    <mergeCell ref="B33:D33"/>
    <mergeCell ref="O16:Q16"/>
    <mergeCell ref="O17:Q17"/>
    <mergeCell ref="O18:Q18"/>
    <mergeCell ref="O20:Q20"/>
    <mergeCell ref="O21:Q21"/>
    <mergeCell ref="O22:Q22"/>
    <mergeCell ref="M16:N16"/>
    <mergeCell ref="B26:D26"/>
    <mergeCell ref="B28:D28"/>
    <mergeCell ref="B29:D29"/>
    <mergeCell ref="B22:D22"/>
    <mergeCell ref="B23:D23"/>
    <mergeCell ref="B24:D24"/>
    <mergeCell ref="B25:D25"/>
    <mergeCell ref="M1:Q1"/>
    <mergeCell ref="B15:D15"/>
    <mergeCell ref="F12:J12"/>
    <mergeCell ref="N11:Q11"/>
    <mergeCell ref="N12:Q12"/>
    <mergeCell ref="B27:D27"/>
    <mergeCell ref="M22:N22"/>
    <mergeCell ref="M23:N23"/>
    <mergeCell ref="M24:N24"/>
    <mergeCell ref="M25:N25"/>
    <mergeCell ref="N7:O7"/>
    <mergeCell ref="B17:D17"/>
    <mergeCell ref="B18:D18"/>
    <mergeCell ref="B20:D20"/>
    <mergeCell ref="B21:D21"/>
    <mergeCell ref="A2:Q2"/>
    <mergeCell ref="M17:N17"/>
    <mergeCell ref="M18:N18"/>
    <mergeCell ref="M20:N20"/>
    <mergeCell ref="M21:N21"/>
    <mergeCell ref="F4:M4"/>
    <mergeCell ref="F10:L10"/>
    <mergeCell ref="F11:J11"/>
    <mergeCell ref="B16:D16"/>
    <mergeCell ref="N4:Q4"/>
    <mergeCell ref="N9:Q9"/>
    <mergeCell ref="N5:P5"/>
    <mergeCell ref="N6:P6"/>
    <mergeCell ref="F5:H5"/>
    <mergeCell ref="O15:Q15"/>
    <mergeCell ref="L15:N15"/>
    <mergeCell ref="F6:M6"/>
    <mergeCell ref="F7:M7"/>
    <mergeCell ref="F8:M8"/>
    <mergeCell ref="N13:Q13"/>
    <mergeCell ref="E13:M13"/>
    <mergeCell ref="N8:Q8"/>
    <mergeCell ref="N10:Q10"/>
    <mergeCell ref="F15:H15"/>
    <mergeCell ref="I15:K15"/>
  </mergeCells>
  <printOptions/>
  <pageMargins left="0.75" right="0.46" top="0.38" bottom="0.26" header="0.27" footer="0.21"/>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BD28"/>
  <sheetViews>
    <sheetView showGridLines="0" zoomScale="75" zoomScaleNormal="75" zoomScalePageLayoutView="0" workbookViewId="0" topLeftCell="A1">
      <selection activeCell="N3" sqref="N3"/>
    </sheetView>
  </sheetViews>
  <sheetFormatPr defaultColWidth="9.00390625" defaultRowHeight="13.5"/>
  <cols>
    <col min="1" max="1" width="7.125" style="1" customWidth="1"/>
    <col min="2" max="11" width="4.875" style="1" customWidth="1"/>
    <col min="12" max="12" width="6.00390625" style="1" customWidth="1"/>
    <col min="13" max="17" width="4.875" style="1" customWidth="1"/>
    <col min="18" max="18" width="2.50390625" style="1" customWidth="1"/>
    <col min="19" max="19" width="4.875" style="1" customWidth="1"/>
    <col min="20" max="20" width="5.875" style="1" customWidth="1"/>
    <col min="21" max="29" width="4.875" style="1" customWidth="1"/>
    <col min="30" max="30" width="1.625" style="1" customWidth="1"/>
    <col min="31" max="31" width="1.12109375" style="1" customWidth="1"/>
    <col min="32" max="37" width="4.625" style="1" customWidth="1"/>
    <col min="38" max="42" width="3.625" style="1" customWidth="1"/>
    <col min="43" max="43" width="18.625" style="1" customWidth="1"/>
    <col min="44" max="53" width="9.00390625" style="1" customWidth="1"/>
    <col min="54" max="54" width="10.50390625" style="1" bestFit="1" customWidth="1"/>
    <col min="55" max="16384" width="9.00390625" style="1" customWidth="1"/>
  </cols>
  <sheetData>
    <row r="1" spans="1:55" ht="24.75" customHeight="1" thickBot="1">
      <c r="A1" s="301" t="s">
        <v>92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F1" s="90" t="s">
        <v>53</v>
      </c>
      <c r="AG1" s="90"/>
      <c r="AH1" s="90"/>
      <c r="AZ1" s="86" t="s">
        <v>59</v>
      </c>
      <c r="BA1" s="37" t="s">
        <v>51</v>
      </c>
      <c r="BB1" s="70">
        <f ca="1">TODAY()</f>
        <v>43980</v>
      </c>
      <c r="BC1" s="1">
        <f>YEAR(BB1)</f>
        <v>2020</v>
      </c>
    </row>
    <row r="2" spans="1:55" ht="30" customHeight="1" thickTop="1">
      <c r="A2" s="72" t="s">
        <v>85</v>
      </c>
      <c r="B2" s="3"/>
      <c r="C2" s="3"/>
      <c r="D2" s="3"/>
      <c r="E2" s="3"/>
      <c r="F2" s="3"/>
      <c r="G2" s="3"/>
      <c r="H2" s="3"/>
      <c r="I2" s="3"/>
      <c r="J2" s="3"/>
      <c r="K2" s="3"/>
      <c r="L2" s="3"/>
      <c r="M2" s="3"/>
      <c r="N2" s="345" t="s">
        <v>129</v>
      </c>
      <c r="O2" s="345"/>
      <c r="P2" s="345"/>
      <c r="Q2" s="345"/>
      <c r="R2" s="346"/>
      <c r="S2" s="350" t="s">
        <v>0</v>
      </c>
      <c r="T2" s="351"/>
      <c r="U2" s="352"/>
      <c r="V2" s="342"/>
      <c r="W2" s="343"/>
      <c r="X2" s="343"/>
      <c r="Y2" s="343"/>
      <c r="Z2" s="343"/>
      <c r="AA2" s="343"/>
      <c r="AB2" s="343"/>
      <c r="AC2" s="344"/>
      <c r="AF2" s="339"/>
      <c r="AG2" s="340"/>
      <c r="AH2" s="341"/>
      <c r="AQ2" s="73"/>
      <c r="AZ2" s="87" t="s">
        <v>60</v>
      </c>
      <c r="BA2" s="37" t="s">
        <v>52</v>
      </c>
      <c r="BB2" s="1">
        <v>20</v>
      </c>
      <c r="BC2" s="1">
        <f>IF(AF2="",MONTH(BB1),AF2)</f>
        <v>5</v>
      </c>
    </row>
    <row r="3" spans="1:53" ht="18" customHeight="1">
      <c r="A3" s="4"/>
      <c r="B3" s="2"/>
      <c r="C3" s="64" t="s">
        <v>42</v>
      </c>
      <c r="D3" s="2"/>
      <c r="E3" s="2"/>
      <c r="F3" s="2"/>
      <c r="G3" s="2"/>
      <c r="H3" s="2"/>
      <c r="I3" s="2"/>
      <c r="J3" s="2"/>
      <c r="K3" s="2"/>
      <c r="L3" s="2"/>
      <c r="M3" s="2"/>
      <c r="N3" s="2"/>
      <c r="O3" s="2"/>
      <c r="P3" s="2"/>
      <c r="Q3" s="2"/>
      <c r="R3" s="5"/>
      <c r="S3" s="89" t="s">
        <v>38</v>
      </c>
      <c r="T3" s="353"/>
      <c r="U3" s="353"/>
      <c r="V3" s="353"/>
      <c r="W3" s="6"/>
      <c r="X3" s="6"/>
      <c r="Y3" s="6"/>
      <c r="Z3" s="6"/>
      <c r="AA3" s="6"/>
      <c r="AB3" s="6"/>
      <c r="AC3" s="7"/>
      <c r="AZ3" s="87" t="s">
        <v>61</v>
      </c>
      <c r="BA3" s="37" t="s">
        <v>77</v>
      </c>
    </row>
    <row r="4" spans="1:56" ht="18" customHeight="1" thickBot="1">
      <c r="A4" s="4"/>
      <c r="B4" s="2"/>
      <c r="C4" s="2"/>
      <c r="D4" s="2"/>
      <c r="E4" s="2"/>
      <c r="F4" s="2"/>
      <c r="G4" s="2"/>
      <c r="H4" s="2"/>
      <c r="I4" s="2"/>
      <c r="J4" s="2"/>
      <c r="K4" s="2"/>
      <c r="L4" s="2"/>
      <c r="M4" s="2"/>
      <c r="N4" s="2"/>
      <c r="O4" s="2"/>
      <c r="P4" s="2"/>
      <c r="Q4" s="2"/>
      <c r="R4" s="5"/>
      <c r="S4" s="65" t="s">
        <v>48</v>
      </c>
      <c r="T4" s="2"/>
      <c r="U4" s="354"/>
      <c r="V4" s="355"/>
      <c r="W4" s="355"/>
      <c r="X4" s="355"/>
      <c r="Y4" s="355"/>
      <c r="Z4" s="355"/>
      <c r="AA4" s="355"/>
      <c r="AB4" s="355"/>
      <c r="AC4" s="356"/>
      <c r="AZ4" s="88" t="s">
        <v>62</v>
      </c>
      <c r="BA4" s="78">
        <v>1</v>
      </c>
      <c r="BB4" s="79"/>
      <c r="BC4" s="79" t="str">
        <f>IF(BA4="","","￥")</f>
        <v>￥</v>
      </c>
      <c r="BD4" s="80" t="str">
        <f aca="true" t="shared" si="0" ref="BD4:BD14">IF(BC4="","￥",BC4)</f>
        <v>￥</v>
      </c>
    </row>
    <row r="5" spans="1:56" ht="18" customHeight="1" thickBot="1">
      <c r="A5" s="4"/>
      <c r="B5" s="10" t="s">
        <v>2</v>
      </c>
      <c r="C5" s="432">
        <f>IF(AND($BD6="￥",$BD7="￥"),"",$BD6)</f>
      </c>
      <c r="D5" s="444">
        <f>IF(AND($BD7="￥",$BD8="￥"),"",$BD7)</f>
      </c>
      <c r="E5" s="418">
        <f>IF(AND($BD8="￥",$BD9="￥"),"",$BD8)</f>
      </c>
      <c r="F5" s="420">
        <f>IF(AND($BD9="￥",$BD10="￥"),"",$BD9)</f>
      </c>
      <c r="G5" s="424">
        <f>IF(AND($BD10="￥",$BD11="￥"),"",$BD10)</f>
      </c>
      <c r="H5" s="418">
        <f>IF(AND($BD11="￥",$BD12="￥"),"",$BD11)</f>
      </c>
      <c r="I5" s="420">
        <f>IF(AND($BD12="￥",$BD13="￥"),"",$BD12)</f>
      </c>
      <c r="J5" s="420" t="str">
        <f>IF(AND($BD13="￥",$BD14="￥"),"",$BD13)</f>
        <v>￥</v>
      </c>
      <c r="K5" s="420" t="str">
        <f>IF(AND($BD14="￥",$BD15="￥"),"",$BD14)</f>
        <v>０</v>
      </c>
      <c r="L5" s="357" t="s">
        <v>41</v>
      </c>
      <c r="M5" s="358"/>
      <c r="N5" s="358"/>
      <c r="O5" s="358"/>
      <c r="P5" s="358"/>
      <c r="Q5" s="2"/>
      <c r="R5" s="5"/>
      <c r="S5" s="65"/>
      <c r="T5" s="2"/>
      <c r="U5" s="354"/>
      <c r="V5" s="355"/>
      <c r="W5" s="355"/>
      <c r="X5" s="355"/>
      <c r="Y5" s="355"/>
      <c r="Z5" s="355"/>
      <c r="AA5" s="355"/>
      <c r="AB5" s="355"/>
      <c r="AC5" s="356"/>
      <c r="AZ5" s="88" t="s">
        <v>63</v>
      </c>
      <c r="BA5" s="81" t="str">
        <f>MID(BA$17,1,1)</f>
        <v>0</v>
      </c>
      <c r="BB5" s="82">
        <f aca="true" t="shared" si="1" ref="BB5:BB13">BD18</f>
      </c>
      <c r="BC5" s="82">
        <f aca="true" t="shared" si="2" ref="BC5:BC14">WIDECHAR(BB5)</f>
      </c>
      <c r="BD5" s="77" t="str">
        <f t="shared" si="0"/>
        <v>￥</v>
      </c>
    </row>
    <row r="6" spans="1:56" ht="18" customHeight="1" thickBot="1">
      <c r="A6" s="4"/>
      <c r="B6" s="11" t="s">
        <v>3</v>
      </c>
      <c r="C6" s="433"/>
      <c r="D6" s="445"/>
      <c r="E6" s="419"/>
      <c r="F6" s="421"/>
      <c r="G6" s="425"/>
      <c r="H6" s="419"/>
      <c r="I6" s="421"/>
      <c r="J6" s="421"/>
      <c r="K6" s="421"/>
      <c r="L6" s="357"/>
      <c r="M6" s="358"/>
      <c r="N6" s="358"/>
      <c r="O6" s="358"/>
      <c r="P6" s="358"/>
      <c r="Q6" s="2"/>
      <c r="R6" s="5"/>
      <c r="S6" s="65" t="s">
        <v>49</v>
      </c>
      <c r="T6" s="2"/>
      <c r="U6" s="347"/>
      <c r="V6" s="348"/>
      <c r="W6" s="348"/>
      <c r="X6" s="348"/>
      <c r="Y6" s="348"/>
      <c r="Z6" s="348"/>
      <c r="AA6" s="348"/>
      <c r="AB6" s="348"/>
      <c r="AC6" s="349"/>
      <c r="AZ6" s="121"/>
      <c r="BA6" s="82">
        <f>MID(BA$17,2,1)</f>
      </c>
      <c r="BB6" s="82">
        <f t="shared" si="1"/>
      </c>
      <c r="BC6" s="82">
        <f t="shared" si="2"/>
      </c>
      <c r="BD6" s="77" t="str">
        <f t="shared" si="0"/>
        <v>￥</v>
      </c>
    </row>
    <row r="7" spans="1:56" ht="18" customHeight="1">
      <c r="A7" s="4"/>
      <c r="B7" s="2"/>
      <c r="C7" s="2"/>
      <c r="D7" s="2"/>
      <c r="E7" s="2"/>
      <c r="F7" s="2"/>
      <c r="G7" s="2"/>
      <c r="H7" s="2"/>
      <c r="I7" s="2"/>
      <c r="J7" s="2"/>
      <c r="K7" s="2"/>
      <c r="L7" s="2"/>
      <c r="M7" s="2"/>
      <c r="N7" s="2"/>
      <c r="O7" s="2"/>
      <c r="P7" s="402" t="s">
        <v>44</v>
      </c>
      <c r="Q7" s="422"/>
      <c r="R7" s="423"/>
      <c r="T7" s="2"/>
      <c r="U7" s="442"/>
      <c r="V7" s="442"/>
      <c r="W7" s="442"/>
      <c r="X7" s="442"/>
      <c r="Y7" s="442"/>
      <c r="Z7" s="442"/>
      <c r="AA7" s="442"/>
      <c r="AB7" s="442"/>
      <c r="AC7" s="443"/>
      <c r="BA7" s="81">
        <f>MID(BA$17,3,1)</f>
      </c>
      <c r="BB7" s="82">
        <f t="shared" si="1"/>
      </c>
      <c r="BC7" s="82">
        <f t="shared" si="2"/>
      </c>
      <c r="BD7" s="77" t="str">
        <f t="shared" si="0"/>
        <v>￥</v>
      </c>
    </row>
    <row r="8" spans="1:56" ht="18" customHeight="1">
      <c r="A8" s="4"/>
      <c r="B8" s="66" t="s">
        <v>43</v>
      </c>
      <c r="C8" s="14"/>
      <c r="D8" s="440">
        <f>'総合請求書'!$B$16</f>
        <v>0</v>
      </c>
      <c r="E8" s="441"/>
      <c r="F8" s="441"/>
      <c r="G8" s="441"/>
      <c r="H8" s="441"/>
      <c r="I8" s="441"/>
      <c r="J8" s="441"/>
      <c r="K8" s="441"/>
      <c r="L8" s="441"/>
      <c r="M8" s="441"/>
      <c r="N8" s="441"/>
      <c r="O8" s="2"/>
      <c r="P8" s="434"/>
      <c r="Q8" s="435"/>
      <c r="R8" s="436"/>
      <c r="S8" s="128" t="s">
        <v>79</v>
      </c>
      <c r="T8" s="12"/>
      <c r="U8" s="347"/>
      <c r="V8" s="347"/>
      <c r="W8" s="347"/>
      <c r="X8" s="347"/>
      <c r="Y8" s="347"/>
      <c r="Z8" s="347"/>
      <c r="AA8" s="347"/>
      <c r="AB8" s="347"/>
      <c r="AC8" s="9" t="s">
        <v>4</v>
      </c>
      <c r="BA8" s="81">
        <f>MID(BA$17,4,1)</f>
      </c>
      <c r="BB8" s="82">
        <f t="shared" si="1"/>
      </c>
      <c r="BC8" s="82">
        <f t="shared" si="2"/>
      </c>
      <c r="BD8" s="77" t="str">
        <f t="shared" si="0"/>
        <v>￥</v>
      </c>
    </row>
    <row r="9" spans="1:56" ht="18" customHeight="1">
      <c r="A9" s="4"/>
      <c r="B9" s="31" t="s">
        <v>86</v>
      </c>
      <c r="C9" s="2"/>
      <c r="D9" s="416"/>
      <c r="E9" s="417"/>
      <c r="F9" s="417"/>
      <c r="G9" s="417"/>
      <c r="H9" s="417"/>
      <c r="I9" s="2"/>
      <c r="J9" s="2"/>
      <c r="K9" s="2"/>
      <c r="L9" s="2"/>
      <c r="M9" s="2"/>
      <c r="N9" s="2"/>
      <c r="O9" s="2"/>
      <c r="P9" s="437"/>
      <c r="Q9" s="438"/>
      <c r="R9" s="439"/>
      <c r="S9" s="69" t="s">
        <v>39</v>
      </c>
      <c r="T9" s="48"/>
      <c r="U9" s="413"/>
      <c r="V9" s="413"/>
      <c r="W9" s="413"/>
      <c r="X9" s="413"/>
      <c r="Y9" s="116"/>
      <c r="Z9" s="116"/>
      <c r="AA9" s="116"/>
      <c r="AB9" s="116"/>
      <c r="AC9" s="9"/>
      <c r="BA9" s="81">
        <f>MID(BA$17,5,1)</f>
      </c>
      <c r="BB9" s="82">
        <f t="shared" si="1"/>
      </c>
      <c r="BC9" s="82">
        <f t="shared" si="2"/>
      </c>
      <c r="BD9" s="77" t="str">
        <f t="shared" si="0"/>
        <v>￥</v>
      </c>
    </row>
    <row r="10" spans="1:56" ht="21" customHeight="1">
      <c r="A10" s="415" t="s">
        <v>45</v>
      </c>
      <c r="B10" s="403"/>
      <c r="C10" s="403"/>
      <c r="D10" s="403"/>
      <c r="E10" s="403"/>
      <c r="F10" s="404"/>
      <c r="G10" s="402" t="s">
        <v>46</v>
      </c>
      <c r="H10" s="360"/>
      <c r="I10" s="360"/>
      <c r="J10" s="361"/>
      <c r="K10" s="402" t="s">
        <v>6</v>
      </c>
      <c r="L10" s="360"/>
      <c r="M10" s="360"/>
      <c r="N10" s="361"/>
      <c r="O10" s="402" t="s">
        <v>7</v>
      </c>
      <c r="P10" s="360"/>
      <c r="Q10" s="360"/>
      <c r="R10" s="361"/>
      <c r="S10" s="69" t="s">
        <v>40</v>
      </c>
      <c r="T10" s="68"/>
      <c r="U10" s="414"/>
      <c r="V10" s="414"/>
      <c r="W10" s="414"/>
      <c r="X10" s="414"/>
      <c r="Y10" s="117"/>
      <c r="Z10" s="117"/>
      <c r="AA10" s="117"/>
      <c r="AB10" s="117"/>
      <c r="AC10" s="13"/>
      <c r="BA10" s="81">
        <f>MID(BA$17,6,1)</f>
      </c>
      <c r="BB10" s="82">
        <f t="shared" si="1"/>
      </c>
      <c r="BC10" s="82">
        <f t="shared" si="2"/>
      </c>
      <c r="BD10" s="77" t="str">
        <f t="shared" si="0"/>
        <v>￥</v>
      </c>
    </row>
    <row r="11" spans="1:56" ht="21" customHeight="1">
      <c r="A11" s="32" t="s">
        <v>91</v>
      </c>
      <c r="B11" s="33"/>
      <c r="C11" s="405">
        <v>0</v>
      </c>
      <c r="D11" s="406"/>
      <c r="E11" s="406"/>
      <c r="F11" s="407"/>
      <c r="G11" s="405">
        <v>0</v>
      </c>
      <c r="H11" s="406"/>
      <c r="I11" s="406"/>
      <c r="J11" s="407"/>
      <c r="K11" s="408">
        <v>0</v>
      </c>
      <c r="L11" s="409"/>
      <c r="M11" s="409"/>
      <c r="N11" s="410"/>
      <c r="O11" s="408">
        <f>IF(C11="","",+C11-G11-K11)</f>
        <v>0</v>
      </c>
      <c r="P11" s="409"/>
      <c r="Q11" s="409"/>
      <c r="R11" s="410"/>
      <c r="S11" s="16"/>
      <c r="T11" s="17"/>
      <c r="U11" s="302" t="s">
        <v>94</v>
      </c>
      <c r="V11" s="303"/>
      <c r="W11" s="303"/>
      <c r="X11" s="303"/>
      <c r="Y11" s="303"/>
      <c r="Z11" s="303"/>
      <c r="AA11" s="303"/>
      <c r="AB11" s="303"/>
      <c r="AC11" s="304"/>
      <c r="BA11" s="81">
        <f>MID(BA$17,7,1)</f>
      </c>
      <c r="BB11" s="82">
        <f t="shared" si="1"/>
      </c>
      <c r="BC11" s="82">
        <f t="shared" si="2"/>
      </c>
      <c r="BD11" s="77" t="str">
        <f t="shared" si="0"/>
        <v>￥</v>
      </c>
    </row>
    <row r="12" spans="1:56" ht="21" customHeight="1">
      <c r="A12" s="24" t="s">
        <v>23</v>
      </c>
      <c r="B12" s="14"/>
      <c r="C12" s="426">
        <f>C11*0.08</f>
        <v>0</v>
      </c>
      <c r="D12" s="427"/>
      <c r="E12" s="427"/>
      <c r="F12" s="428"/>
      <c r="G12" s="426">
        <f>G11*0.08</f>
        <v>0</v>
      </c>
      <c r="H12" s="427"/>
      <c r="I12" s="427"/>
      <c r="J12" s="428"/>
      <c r="K12" s="426">
        <f>K11*0.08</f>
        <v>0</v>
      </c>
      <c r="L12" s="427"/>
      <c r="M12" s="427"/>
      <c r="N12" s="428"/>
      <c r="O12" s="429">
        <f>IF(C12="","",+C12-G12-K12)</f>
        <v>0</v>
      </c>
      <c r="P12" s="430"/>
      <c r="Q12" s="430"/>
      <c r="R12" s="431"/>
      <c r="S12" s="320" t="s">
        <v>1</v>
      </c>
      <c r="T12" s="317"/>
      <c r="U12" s="334"/>
      <c r="V12" s="335"/>
      <c r="W12" s="336"/>
      <c r="X12" s="328" t="s">
        <v>58</v>
      </c>
      <c r="Y12" s="329"/>
      <c r="Z12" s="333"/>
      <c r="AA12" s="333"/>
      <c r="AB12" s="333"/>
      <c r="AC12" s="21" t="s">
        <v>5</v>
      </c>
      <c r="BA12" s="81">
        <f>MID(BA$17,8,1)</f>
      </c>
      <c r="BB12" s="82">
        <f t="shared" si="1"/>
      </c>
      <c r="BC12" s="82">
        <f t="shared" si="2"/>
      </c>
      <c r="BD12" s="77" t="str">
        <f t="shared" si="0"/>
        <v>￥</v>
      </c>
    </row>
    <row r="13" spans="1:56" ht="21" customHeight="1">
      <c r="A13" s="71" t="s">
        <v>36</v>
      </c>
      <c r="B13" s="402" t="s">
        <v>47</v>
      </c>
      <c r="C13" s="403"/>
      <c r="D13" s="403"/>
      <c r="E13" s="403"/>
      <c r="F13" s="403"/>
      <c r="G13" s="403"/>
      <c r="H13" s="404"/>
      <c r="I13" s="402" t="s">
        <v>11</v>
      </c>
      <c r="J13" s="404"/>
      <c r="K13" s="402" t="s">
        <v>12</v>
      </c>
      <c r="L13" s="404"/>
      <c r="M13" s="402" t="s">
        <v>13</v>
      </c>
      <c r="N13" s="403"/>
      <c r="O13" s="404"/>
      <c r="P13" s="402" t="s">
        <v>14</v>
      </c>
      <c r="Q13" s="403"/>
      <c r="R13" s="404"/>
      <c r="S13" s="320" t="s">
        <v>8</v>
      </c>
      <c r="T13" s="317"/>
      <c r="U13" s="339"/>
      <c r="V13" s="411"/>
      <c r="W13" s="412"/>
      <c r="X13" s="320" t="s">
        <v>9</v>
      </c>
      <c r="Y13" s="317"/>
      <c r="Z13" s="308"/>
      <c r="AA13" s="309"/>
      <c r="AB13" s="309"/>
      <c r="AC13" s="310"/>
      <c r="BA13" s="81">
        <f>MID(BA$17,9,1)</f>
      </c>
      <c r="BB13" s="82">
        <f t="shared" si="1"/>
      </c>
      <c r="BC13" s="82">
        <f t="shared" si="2"/>
      </c>
      <c r="BD13" s="77" t="str">
        <f t="shared" si="0"/>
        <v>￥</v>
      </c>
    </row>
    <row r="14" spans="1:56" ht="21" customHeight="1">
      <c r="A14" s="76"/>
      <c r="B14" s="381" t="s">
        <v>67</v>
      </c>
      <c r="C14" s="312"/>
      <c r="D14" s="312"/>
      <c r="E14" s="312"/>
      <c r="F14" s="312"/>
      <c r="G14" s="312"/>
      <c r="H14" s="313"/>
      <c r="I14" s="314"/>
      <c r="J14" s="315"/>
      <c r="K14" s="318"/>
      <c r="L14" s="319"/>
      <c r="M14" s="305"/>
      <c r="N14" s="306"/>
      <c r="O14" s="307"/>
      <c r="P14" s="323"/>
      <c r="Q14" s="324"/>
      <c r="R14" s="392"/>
      <c r="S14" s="400" t="s">
        <v>10</v>
      </c>
      <c r="T14" s="401"/>
      <c r="U14" s="330"/>
      <c r="V14" s="331"/>
      <c r="W14" s="331"/>
      <c r="X14" s="331"/>
      <c r="Y14" s="331"/>
      <c r="Z14" s="331"/>
      <c r="AA14" s="331"/>
      <c r="AB14" s="331"/>
      <c r="AC14" s="332"/>
      <c r="BA14" s="81">
        <f>MID(BA$17,10,1)</f>
      </c>
      <c r="BB14" s="82" t="str">
        <f>BC26</f>
        <v>0</v>
      </c>
      <c r="BC14" s="82" t="str">
        <f t="shared" si="2"/>
        <v>０</v>
      </c>
      <c r="BD14" s="77" t="str">
        <f t="shared" si="0"/>
        <v>０</v>
      </c>
    </row>
    <row r="15" spans="1:56" ht="21" customHeight="1" thickBot="1">
      <c r="A15" s="76"/>
      <c r="B15" s="390"/>
      <c r="C15" s="391"/>
      <c r="D15" s="391"/>
      <c r="E15" s="100" t="s">
        <v>68</v>
      </c>
      <c r="F15" s="133"/>
      <c r="G15" s="100" t="s">
        <v>68</v>
      </c>
      <c r="H15" s="134"/>
      <c r="I15" s="314"/>
      <c r="J15" s="315"/>
      <c r="K15" s="318"/>
      <c r="L15" s="319"/>
      <c r="M15" s="305"/>
      <c r="N15" s="306"/>
      <c r="O15" s="307"/>
      <c r="P15" s="323"/>
      <c r="Q15" s="324"/>
      <c r="R15" s="392"/>
      <c r="S15" s="395" t="s">
        <v>21</v>
      </c>
      <c r="T15" s="396"/>
      <c r="U15" s="397"/>
      <c r="V15" s="398"/>
      <c r="W15" s="398"/>
      <c r="X15" s="398"/>
      <c r="Y15" s="398"/>
      <c r="Z15" s="398"/>
      <c r="AA15" s="398"/>
      <c r="AB15" s="398"/>
      <c r="AC15" s="399"/>
      <c r="BA15" s="81"/>
      <c r="BB15" s="82"/>
      <c r="BC15" s="82"/>
      <c r="BD15" s="77"/>
    </row>
    <row r="16" spans="1:56" ht="21" customHeight="1" thickTop="1">
      <c r="A16" s="101"/>
      <c r="B16" s="381"/>
      <c r="C16" s="312"/>
      <c r="D16" s="312"/>
      <c r="E16" s="312"/>
      <c r="F16" s="312"/>
      <c r="G16" s="312"/>
      <c r="H16" s="313"/>
      <c r="I16" s="314"/>
      <c r="J16" s="315"/>
      <c r="K16" s="384"/>
      <c r="L16" s="385"/>
      <c r="M16" s="305"/>
      <c r="N16" s="306"/>
      <c r="O16" s="307"/>
      <c r="P16" s="323"/>
      <c r="Q16" s="324"/>
      <c r="R16" s="325"/>
      <c r="S16" s="387" t="s">
        <v>87</v>
      </c>
      <c r="T16" s="388"/>
      <c r="U16" s="388"/>
      <c r="V16" s="388"/>
      <c r="W16" s="388"/>
      <c r="X16" s="388"/>
      <c r="Y16" s="389"/>
      <c r="Z16" s="386" t="s">
        <v>15</v>
      </c>
      <c r="AA16" s="387"/>
      <c r="AB16" s="393"/>
      <c r="AC16" s="394"/>
      <c r="BA16" s="81"/>
      <c r="BB16" s="82"/>
      <c r="BC16" s="82"/>
      <c r="BD16" s="77"/>
    </row>
    <row r="17" spans="1:56" ht="21" customHeight="1">
      <c r="A17" s="101"/>
      <c r="B17" s="381" t="s">
        <v>66</v>
      </c>
      <c r="C17" s="312"/>
      <c r="D17" s="312"/>
      <c r="E17" s="312"/>
      <c r="F17" s="312"/>
      <c r="G17" s="312"/>
      <c r="H17" s="313"/>
      <c r="I17" s="314"/>
      <c r="J17" s="315"/>
      <c r="K17" s="382"/>
      <c r="L17" s="383"/>
      <c r="M17" s="305"/>
      <c r="N17" s="306"/>
      <c r="O17" s="307"/>
      <c r="P17" s="323"/>
      <c r="Q17" s="324"/>
      <c r="R17" s="325"/>
      <c r="S17" s="316" t="s">
        <v>16</v>
      </c>
      <c r="T17" s="317"/>
      <c r="U17" s="320" t="s">
        <v>17</v>
      </c>
      <c r="V17" s="327"/>
      <c r="W17" s="317"/>
      <c r="X17" s="320" t="s">
        <v>18</v>
      </c>
      <c r="Y17" s="327"/>
      <c r="Z17" s="317"/>
      <c r="AA17" s="320" t="s">
        <v>19</v>
      </c>
      <c r="AB17" s="327"/>
      <c r="AC17" s="317"/>
      <c r="BA17" s="81" t="str">
        <f>FIXED(M27,0,TRUE)</f>
        <v>0</v>
      </c>
      <c r="BB17" s="82" t="str">
        <f>RIGHT(BA$17,10)</f>
        <v>0</v>
      </c>
      <c r="BC17" s="82">
        <f aca="true" t="shared" si="3" ref="BC17:BC26">IF(BB17=BB18,"",BB17)</f>
      </c>
      <c r="BD17" s="77"/>
    </row>
    <row r="18" spans="1:56" ht="21" customHeight="1">
      <c r="A18" s="101"/>
      <c r="B18" s="311"/>
      <c r="C18" s="312"/>
      <c r="D18" s="312"/>
      <c r="E18" s="312"/>
      <c r="F18" s="312"/>
      <c r="G18" s="312"/>
      <c r="H18" s="313"/>
      <c r="I18" s="314"/>
      <c r="J18" s="315"/>
      <c r="K18" s="318"/>
      <c r="L18" s="319"/>
      <c r="M18" s="305"/>
      <c r="N18" s="306"/>
      <c r="O18" s="307"/>
      <c r="P18" s="323"/>
      <c r="Q18" s="324"/>
      <c r="R18" s="325"/>
      <c r="S18" s="337"/>
      <c r="T18" s="338"/>
      <c r="U18" s="26"/>
      <c r="V18" s="34"/>
      <c r="W18" s="25"/>
      <c r="X18" s="23"/>
      <c r="Y18" s="34"/>
      <c r="Z18" s="23"/>
      <c r="AA18" s="26"/>
      <c r="AB18" s="34"/>
      <c r="AC18" s="25"/>
      <c r="BA18" s="81"/>
      <c r="BB18" s="82" t="str">
        <f>RIGHT(BA$17,9)</f>
        <v>0</v>
      </c>
      <c r="BC18" s="82">
        <f t="shared" si="3"/>
      </c>
      <c r="BD18" s="77">
        <f aca="true" t="shared" si="4" ref="BD18:BD26">LEFT(BC17,1)</f>
      </c>
    </row>
    <row r="19" spans="1:56" ht="21" customHeight="1">
      <c r="A19" s="101"/>
      <c r="B19" s="311"/>
      <c r="C19" s="312"/>
      <c r="D19" s="312"/>
      <c r="E19" s="312"/>
      <c r="F19" s="312"/>
      <c r="G19" s="312"/>
      <c r="H19" s="313"/>
      <c r="I19" s="314"/>
      <c r="J19" s="315"/>
      <c r="K19" s="318"/>
      <c r="L19" s="319"/>
      <c r="M19" s="305"/>
      <c r="N19" s="306"/>
      <c r="O19" s="307"/>
      <c r="P19" s="323"/>
      <c r="Q19" s="324"/>
      <c r="R19" s="325"/>
      <c r="S19" s="337"/>
      <c r="T19" s="338"/>
      <c r="U19" s="8"/>
      <c r="V19" s="35"/>
      <c r="W19" s="5"/>
      <c r="Y19" s="35"/>
      <c r="AA19" s="8"/>
      <c r="AB19" s="35"/>
      <c r="AC19" s="5"/>
      <c r="BA19" s="81"/>
      <c r="BB19" s="82" t="str">
        <f>RIGHT(BA$17,8)</f>
        <v>0</v>
      </c>
      <c r="BC19" s="82">
        <f t="shared" si="3"/>
      </c>
      <c r="BD19" s="77">
        <f t="shared" si="4"/>
      </c>
    </row>
    <row r="20" spans="1:56" ht="21" customHeight="1">
      <c r="A20" s="101"/>
      <c r="B20" s="311"/>
      <c r="C20" s="312"/>
      <c r="D20" s="312"/>
      <c r="E20" s="312"/>
      <c r="F20" s="312"/>
      <c r="G20" s="312"/>
      <c r="H20" s="313"/>
      <c r="I20" s="314"/>
      <c r="J20" s="315"/>
      <c r="K20" s="318"/>
      <c r="L20" s="319"/>
      <c r="M20" s="305"/>
      <c r="N20" s="306"/>
      <c r="O20" s="307"/>
      <c r="P20" s="323"/>
      <c r="Q20" s="324"/>
      <c r="R20" s="325"/>
      <c r="S20" s="337"/>
      <c r="T20" s="338"/>
      <c r="U20" s="26"/>
      <c r="V20" s="34"/>
      <c r="W20" s="25"/>
      <c r="X20" s="23"/>
      <c r="Y20" s="34"/>
      <c r="Z20" s="23"/>
      <c r="AA20" s="26"/>
      <c r="AB20" s="34"/>
      <c r="AC20" s="25"/>
      <c r="BA20" s="81"/>
      <c r="BB20" s="82" t="str">
        <f>RIGHT(BA$17,7)</f>
        <v>0</v>
      </c>
      <c r="BC20" s="82">
        <f t="shared" si="3"/>
      </c>
      <c r="BD20" s="77">
        <f t="shared" si="4"/>
      </c>
    </row>
    <row r="21" spans="1:56" ht="21" customHeight="1">
      <c r="A21" s="101"/>
      <c r="B21" s="311"/>
      <c r="C21" s="312"/>
      <c r="D21" s="312"/>
      <c r="E21" s="312"/>
      <c r="F21" s="312"/>
      <c r="G21" s="312"/>
      <c r="H21" s="313"/>
      <c r="I21" s="314"/>
      <c r="J21" s="315"/>
      <c r="K21" s="318"/>
      <c r="L21" s="319"/>
      <c r="M21" s="305"/>
      <c r="N21" s="306"/>
      <c r="O21" s="307"/>
      <c r="P21" s="323"/>
      <c r="Q21" s="324"/>
      <c r="R21" s="325"/>
      <c r="S21" s="337"/>
      <c r="T21" s="338"/>
      <c r="U21" s="8"/>
      <c r="V21" s="35"/>
      <c r="W21" s="5"/>
      <c r="Y21" s="35"/>
      <c r="AA21" s="8"/>
      <c r="AB21" s="35"/>
      <c r="AC21" s="5"/>
      <c r="BA21" s="81"/>
      <c r="BB21" s="82" t="str">
        <f>RIGHT(BA$17,6)</f>
        <v>0</v>
      </c>
      <c r="BC21" s="82">
        <f t="shared" si="3"/>
      </c>
      <c r="BD21" s="77">
        <f t="shared" si="4"/>
      </c>
    </row>
    <row r="22" spans="1:56" ht="21" customHeight="1">
      <c r="A22" s="101"/>
      <c r="B22" s="311"/>
      <c r="C22" s="312"/>
      <c r="D22" s="312"/>
      <c r="E22" s="312"/>
      <c r="F22" s="312"/>
      <c r="G22" s="312"/>
      <c r="H22" s="313"/>
      <c r="I22" s="314"/>
      <c r="J22" s="315"/>
      <c r="K22" s="318"/>
      <c r="L22" s="319"/>
      <c r="M22" s="305"/>
      <c r="N22" s="306"/>
      <c r="O22" s="307"/>
      <c r="P22" s="323"/>
      <c r="Q22" s="324"/>
      <c r="R22" s="325"/>
      <c r="S22" s="337"/>
      <c r="T22" s="338"/>
      <c r="U22" s="26"/>
      <c r="V22" s="34"/>
      <c r="W22" s="25"/>
      <c r="X22" s="23"/>
      <c r="Y22" s="34"/>
      <c r="Z22" s="23"/>
      <c r="AA22" s="26"/>
      <c r="AB22" s="34"/>
      <c r="AC22" s="25"/>
      <c r="BA22" s="81"/>
      <c r="BB22" s="82" t="str">
        <f>RIGHT(BA$17,5)</f>
        <v>0</v>
      </c>
      <c r="BC22" s="82">
        <f t="shared" si="3"/>
      </c>
      <c r="BD22" s="77">
        <f t="shared" si="4"/>
      </c>
    </row>
    <row r="23" spans="1:56" ht="21" customHeight="1">
      <c r="A23" s="101"/>
      <c r="B23" s="311"/>
      <c r="C23" s="312"/>
      <c r="D23" s="312"/>
      <c r="E23" s="312"/>
      <c r="F23" s="312"/>
      <c r="G23" s="312"/>
      <c r="H23" s="313"/>
      <c r="I23" s="314"/>
      <c r="J23" s="315"/>
      <c r="K23" s="318"/>
      <c r="L23" s="319"/>
      <c r="M23" s="305"/>
      <c r="N23" s="306"/>
      <c r="O23" s="307"/>
      <c r="P23" s="323"/>
      <c r="Q23" s="324"/>
      <c r="R23" s="325"/>
      <c r="S23" s="316" t="s">
        <v>20</v>
      </c>
      <c r="T23" s="317"/>
      <c r="U23" s="26"/>
      <c r="V23" s="34"/>
      <c r="W23" s="25"/>
      <c r="X23" s="23"/>
      <c r="Y23" s="34"/>
      <c r="Z23" s="23"/>
      <c r="AA23" s="26"/>
      <c r="AB23" s="34"/>
      <c r="AC23" s="25"/>
      <c r="BA23" s="81"/>
      <c r="BB23" s="82" t="str">
        <f>RIGHT(BA$17,4)</f>
        <v>0</v>
      </c>
      <c r="BC23" s="82">
        <f t="shared" si="3"/>
      </c>
      <c r="BD23" s="77">
        <f t="shared" si="4"/>
      </c>
    </row>
    <row r="24" spans="1:56" ht="21" customHeight="1">
      <c r="A24" s="127"/>
      <c r="B24" s="311"/>
      <c r="C24" s="312"/>
      <c r="D24" s="312"/>
      <c r="E24" s="312"/>
      <c r="F24" s="312"/>
      <c r="G24" s="312"/>
      <c r="H24" s="313"/>
      <c r="I24" s="314"/>
      <c r="J24" s="315"/>
      <c r="K24" s="318"/>
      <c r="L24" s="319"/>
      <c r="M24" s="305"/>
      <c r="N24" s="306"/>
      <c r="O24" s="307"/>
      <c r="P24" s="323"/>
      <c r="Q24" s="324"/>
      <c r="R24" s="325"/>
      <c r="S24" s="316" t="s">
        <v>90</v>
      </c>
      <c r="T24" s="321"/>
      <c r="U24" s="322"/>
      <c r="V24" s="326" t="s">
        <v>88</v>
      </c>
      <c r="W24" s="327"/>
      <c r="X24" s="327"/>
      <c r="Y24" s="317"/>
      <c r="Z24" s="320" t="s">
        <v>89</v>
      </c>
      <c r="AA24" s="321"/>
      <c r="AB24" s="321"/>
      <c r="AC24" s="322"/>
      <c r="BA24" s="81"/>
      <c r="BB24" s="82" t="str">
        <f>RIGHT(BA$17,3)</f>
        <v>0</v>
      </c>
      <c r="BC24" s="82">
        <f t="shared" si="3"/>
      </c>
      <c r="BD24" s="77">
        <f t="shared" si="4"/>
      </c>
    </row>
    <row r="25" spans="1:56" ht="21" customHeight="1">
      <c r="A25" s="74"/>
      <c r="B25" s="359" t="s">
        <v>55</v>
      </c>
      <c r="C25" s="360"/>
      <c r="D25" s="360"/>
      <c r="E25" s="360"/>
      <c r="F25" s="360"/>
      <c r="G25" s="360"/>
      <c r="H25" s="361"/>
      <c r="I25" s="314"/>
      <c r="J25" s="315"/>
      <c r="K25" s="371"/>
      <c r="L25" s="372"/>
      <c r="M25" s="375">
        <f>M14+M15+M16+M17+M18+M19+M20+M21+M22+M23+M24</f>
        <v>0</v>
      </c>
      <c r="N25" s="376"/>
      <c r="O25" s="377"/>
      <c r="P25" s="311"/>
      <c r="Q25" s="312"/>
      <c r="R25" s="362"/>
      <c r="S25" s="45"/>
      <c r="T25" s="44"/>
      <c r="U25" s="39"/>
      <c r="V25" s="46"/>
      <c r="W25" s="46"/>
      <c r="X25" s="46"/>
      <c r="Y25" s="47"/>
      <c r="Z25" s="38"/>
      <c r="AA25" s="44"/>
      <c r="AB25" s="44"/>
      <c r="AC25" s="39"/>
      <c r="BA25" s="81"/>
      <c r="BB25" s="82" t="str">
        <f>RIGHT(BA$17,2)</f>
        <v>0</v>
      </c>
      <c r="BC25" s="82">
        <f t="shared" si="3"/>
      </c>
      <c r="BD25" s="77">
        <f t="shared" si="4"/>
      </c>
    </row>
    <row r="26" spans="1:56" ht="21" customHeight="1">
      <c r="A26" s="75"/>
      <c r="B26" s="359" t="s">
        <v>56</v>
      </c>
      <c r="C26" s="360"/>
      <c r="D26" s="360"/>
      <c r="E26" s="360"/>
      <c r="F26" s="360"/>
      <c r="G26" s="360"/>
      <c r="H26" s="361"/>
      <c r="I26" s="314"/>
      <c r="J26" s="315"/>
      <c r="K26" s="371"/>
      <c r="L26" s="372"/>
      <c r="M26" s="375">
        <f>M25*0.1</f>
        <v>0</v>
      </c>
      <c r="N26" s="376"/>
      <c r="O26" s="377"/>
      <c r="P26" s="311"/>
      <c r="Q26" s="312"/>
      <c r="R26" s="362"/>
      <c r="S26" s="4"/>
      <c r="T26" s="2"/>
      <c r="U26" s="5"/>
      <c r="V26" s="2"/>
      <c r="W26" s="2"/>
      <c r="X26" s="2"/>
      <c r="Y26" s="5"/>
      <c r="Z26" s="8"/>
      <c r="AA26" s="2"/>
      <c r="AB26" s="2"/>
      <c r="AC26" s="5"/>
      <c r="BA26" s="81"/>
      <c r="BB26" s="82" t="str">
        <f>RIGHT(BA$17,1)</f>
        <v>0</v>
      </c>
      <c r="BC26" s="82" t="str">
        <f t="shared" si="3"/>
        <v>0</v>
      </c>
      <c r="BD26" s="77">
        <f t="shared" si="4"/>
      </c>
    </row>
    <row r="27" spans="1:56" ht="21" customHeight="1" thickBot="1">
      <c r="A27" s="67"/>
      <c r="B27" s="368" t="s">
        <v>57</v>
      </c>
      <c r="C27" s="369"/>
      <c r="D27" s="369"/>
      <c r="E27" s="369"/>
      <c r="F27" s="369"/>
      <c r="G27" s="369"/>
      <c r="H27" s="370"/>
      <c r="I27" s="363"/>
      <c r="J27" s="364"/>
      <c r="K27" s="373"/>
      <c r="L27" s="374"/>
      <c r="M27" s="378">
        <f>M25+M26</f>
        <v>0</v>
      </c>
      <c r="N27" s="379"/>
      <c r="O27" s="380"/>
      <c r="P27" s="365"/>
      <c r="Q27" s="366"/>
      <c r="R27" s="367"/>
      <c r="S27" s="141"/>
      <c r="T27" s="14"/>
      <c r="U27" s="18"/>
      <c r="V27" s="14"/>
      <c r="W27" s="14"/>
      <c r="X27" s="14"/>
      <c r="Y27" s="18"/>
      <c r="Z27" s="19"/>
      <c r="AA27" s="14"/>
      <c r="AB27" s="14"/>
      <c r="AC27" s="18"/>
      <c r="BA27" s="83"/>
      <c r="BB27" s="84" t="s">
        <v>54</v>
      </c>
      <c r="BC27" s="84"/>
      <c r="BD27" s="85"/>
    </row>
    <row r="28" ht="14.25" thickTop="1">
      <c r="AC28" s="142" t="s">
        <v>96</v>
      </c>
    </row>
  </sheetData>
  <sheetProtection/>
  <mergeCells count="143">
    <mergeCell ref="G12:J12"/>
    <mergeCell ref="K12:N12"/>
    <mergeCell ref="O12:R12"/>
    <mergeCell ref="C12:F12"/>
    <mergeCell ref="C5:C6"/>
    <mergeCell ref="U8:AB8"/>
    <mergeCell ref="P8:R9"/>
    <mergeCell ref="D8:N8"/>
    <mergeCell ref="U7:AC7"/>
    <mergeCell ref="D5:D6"/>
    <mergeCell ref="E5:E6"/>
    <mergeCell ref="F5:F6"/>
    <mergeCell ref="P7:R7"/>
    <mergeCell ref="G5:G6"/>
    <mergeCell ref="H5:H6"/>
    <mergeCell ref="I5:I6"/>
    <mergeCell ref="J5:J6"/>
    <mergeCell ref="K5:K6"/>
    <mergeCell ref="U9:X9"/>
    <mergeCell ref="U10:X10"/>
    <mergeCell ref="A10:F10"/>
    <mergeCell ref="G10:J10"/>
    <mergeCell ref="K10:N10"/>
    <mergeCell ref="O10:R10"/>
    <mergeCell ref="D9:H9"/>
    <mergeCell ref="C11:F11"/>
    <mergeCell ref="G11:J11"/>
    <mergeCell ref="K11:N11"/>
    <mergeCell ref="O11:R11"/>
    <mergeCell ref="S13:T13"/>
    <mergeCell ref="U13:W13"/>
    <mergeCell ref="B13:H13"/>
    <mergeCell ref="I13:J13"/>
    <mergeCell ref="K13:L13"/>
    <mergeCell ref="M13:O13"/>
    <mergeCell ref="S12:T12"/>
    <mergeCell ref="B16:H16"/>
    <mergeCell ref="I16:J16"/>
    <mergeCell ref="U15:AC15"/>
    <mergeCell ref="B14:H14"/>
    <mergeCell ref="I14:J14"/>
    <mergeCell ref="P14:R14"/>
    <mergeCell ref="S14:T14"/>
    <mergeCell ref="M14:O14"/>
    <mergeCell ref="P13:R13"/>
    <mergeCell ref="K14:L14"/>
    <mergeCell ref="B15:D15"/>
    <mergeCell ref="I15:J15"/>
    <mergeCell ref="P15:R15"/>
    <mergeCell ref="AB16:AC16"/>
    <mergeCell ref="M17:O17"/>
    <mergeCell ref="S15:T15"/>
    <mergeCell ref="K15:L15"/>
    <mergeCell ref="M15:O15"/>
    <mergeCell ref="U17:W17"/>
    <mergeCell ref="K16:L16"/>
    <mergeCell ref="M16:O16"/>
    <mergeCell ref="Z16:AA16"/>
    <mergeCell ref="P16:R16"/>
    <mergeCell ref="S16:Y16"/>
    <mergeCell ref="B18:H18"/>
    <mergeCell ref="I18:J18"/>
    <mergeCell ref="P18:R18"/>
    <mergeCell ref="S18:T18"/>
    <mergeCell ref="K18:L18"/>
    <mergeCell ref="M18:O18"/>
    <mergeCell ref="B17:H17"/>
    <mergeCell ref="I17:J17"/>
    <mergeCell ref="P17:R17"/>
    <mergeCell ref="S17:T17"/>
    <mergeCell ref="K17:L17"/>
    <mergeCell ref="B19:H19"/>
    <mergeCell ref="I19:J19"/>
    <mergeCell ref="P19:R19"/>
    <mergeCell ref="S19:T19"/>
    <mergeCell ref="K19:L19"/>
    <mergeCell ref="M19:O19"/>
    <mergeCell ref="B20:H20"/>
    <mergeCell ref="I20:J20"/>
    <mergeCell ref="P20:R20"/>
    <mergeCell ref="S20:T20"/>
    <mergeCell ref="K20:L20"/>
    <mergeCell ref="M20:O20"/>
    <mergeCell ref="B21:H21"/>
    <mergeCell ref="I21:J21"/>
    <mergeCell ref="P21:R21"/>
    <mergeCell ref="S21:T21"/>
    <mergeCell ref="K21:L21"/>
    <mergeCell ref="M21:O21"/>
    <mergeCell ref="M23:O23"/>
    <mergeCell ref="B22:H22"/>
    <mergeCell ref="I22:J22"/>
    <mergeCell ref="P22:R22"/>
    <mergeCell ref="K22:L22"/>
    <mergeCell ref="M22:O22"/>
    <mergeCell ref="B25:H25"/>
    <mergeCell ref="I25:J25"/>
    <mergeCell ref="P25:R25"/>
    <mergeCell ref="B24:H24"/>
    <mergeCell ref="I24:J24"/>
    <mergeCell ref="P24:R24"/>
    <mergeCell ref="K24:L24"/>
    <mergeCell ref="K25:L25"/>
    <mergeCell ref="M25:O25"/>
    <mergeCell ref="B26:H26"/>
    <mergeCell ref="I26:J26"/>
    <mergeCell ref="P26:R26"/>
    <mergeCell ref="I27:J27"/>
    <mergeCell ref="P27:R27"/>
    <mergeCell ref="B27:H27"/>
    <mergeCell ref="K26:L26"/>
    <mergeCell ref="K27:L27"/>
    <mergeCell ref="M26:O26"/>
    <mergeCell ref="M27:O27"/>
    <mergeCell ref="AF2:AH2"/>
    <mergeCell ref="V2:AC2"/>
    <mergeCell ref="N2:R2"/>
    <mergeCell ref="U6:AC6"/>
    <mergeCell ref="S2:U2"/>
    <mergeCell ref="T3:V3"/>
    <mergeCell ref="U4:AC4"/>
    <mergeCell ref="U5:AC5"/>
    <mergeCell ref="L5:P6"/>
    <mergeCell ref="S24:U24"/>
    <mergeCell ref="V24:Y24"/>
    <mergeCell ref="X12:Y12"/>
    <mergeCell ref="X13:Y13"/>
    <mergeCell ref="U14:AC14"/>
    <mergeCell ref="Z12:AB12"/>
    <mergeCell ref="U12:W12"/>
    <mergeCell ref="S22:T22"/>
    <mergeCell ref="X17:Z17"/>
    <mergeCell ref="AA17:AC17"/>
    <mergeCell ref="A1:AC1"/>
    <mergeCell ref="U11:AC11"/>
    <mergeCell ref="M24:O24"/>
    <mergeCell ref="Z13:AC13"/>
    <mergeCell ref="B23:H23"/>
    <mergeCell ref="I23:J23"/>
    <mergeCell ref="S23:T23"/>
    <mergeCell ref="K23:L23"/>
    <mergeCell ref="Z24:AC24"/>
    <mergeCell ref="P23:R23"/>
  </mergeCells>
  <dataValidations count="2">
    <dataValidation type="list" allowBlank="1" showInputMessage="1" showErrorMessage="1" sqref="U13:W13">
      <formula1>$BA$1:$BA$3</formula1>
    </dataValidation>
    <dataValidation type="list" allowBlank="1" showInputMessage="1" showErrorMessage="1" sqref="X12:Y12">
      <formula1>$AZ$1:$AZ$6</formula1>
    </dataValidation>
  </dataValidations>
  <printOptions/>
  <pageMargins left="0.3937007874015748" right="0.2" top="0.56" bottom="0.3937007874015748" header="0" footer="0"/>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B1:Y38"/>
  <sheetViews>
    <sheetView showGridLines="0" zoomScale="70" zoomScaleNormal="70" zoomScalePageLayoutView="0" workbookViewId="0" topLeftCell="A10">
      <pane xSplit="13" topLeftCell="N1" activePane="topRight" state="frozen"/>
      <selection pane="topLeft" activeCell="A2" sqref="A2"/>
      <selection pane="topRight" activeCell="G35" sqref="G35:J35"/>
    </sheetView>
  </sheetViews>
  <sheetFormatPr defaultColWidth="9.00390625" defaultRowHeight="13.5"/>
  <cols>
    <col min="1" max="1" width="1.4921875" style="1" customWidth="1"/>
    <col min="2" max="2" width="7.625" style="1" customWidth="1"/>
    <col min="3" max="3" width="33.625" style="1" customWidth="1"/>
    <col min="4" max="4" width="35.875" style="1" customWidth="1"/>
    <col min="5" max="5" width="11.75390625" style="1" customWidth="1"/>
    <col min="6" max="6" width="5.625" style="1" customWidth="1"/>
    <col min="7" max="8" width="2.75390625" style="1" customWidth="1"/>
    <col min="9" max="9" width="4.75390625" style="1" customWidth="1"/>
    <col min="10" max="11" width="2.75390625" style="1" customWidth="1"/>
    <col min="12" max="15" width="5.625" style="1" customWidth="1"/>
    <col min="16" max="16" width="5.75390625" style="1" customWidth="1"/>
    <col min="17" max="25" width="5.625" style="1" customWidth="1"/>
    <col min="26" max="16384" width="9.00390625" style="1" customWidth="1"/>
  </cols>
  <sheetData>
    <row r="1" spans="2:25" ht="32.25" customHeight="1">
      <c r="B1" s="62" t="s">
        <v>33</v>
      </c>
      <c r="C1" s="135"/>
      <c r="D1" s="60" t="s">
        <v>50</v>
      </c>
      <c r="E1" s="60"/>
      <c r="F1" s="59"/>
      <c r="G1" s="112" t="s">
        <v>69</v>
      </c>
      <c r="H1" s="125">
        <v>1</v>
      </c>
      <c r="I1" s="113" t="s">
        <v>64</v>
      </c>
      <c r="J1" s="125">
        <v>1</v>
      </c>
      <c r="K1" s="111" t="s">
        <v>72</v>
      </c>
      <c r="L1" s="493" t="s">
        <v>30</v>
      </c>
      <c r="M1" s="486"/>
      <c r="N1" s="108">
        <f>+'請求書契約分'!P8</f>
        <v>0</v>
      </c>
      <c r="O1" s="483" t="s">
        <v>0</v>
      </c>
      <c r="P1" s="494"/>
      <c r="Q1" s="487">
        <f>IF(+'請求書契約分'!V2="","",+'請求書契約分'!V2)</f>
      </c>
      <c r="R1" s="488"/>
      <c r="S1" s="488"/>
      <c r="T1" s="483" t="s">
        <v>80</v>
      </c>
      <c r="U1" s="484"/>
      <c r="V1" s="489"/>
      <c r="W1" s="490"/>
      <c r="X1" s="490"/>
      <c r="Y1" s="491"/>
    </row>
    <row r="2" spans="2:25" ht="19.5" customHeight="1">
      <c r="B2" s="493" t="s">
        <v>31</v>
      </c>
      <c r="C2" s="485"/>
      <c r="D2" s="485"/>
      <c r="E2" s="485"/>
      <c r="F2" s="485"/>
      <c r="G2" s="485"/>
      <c r="H2" s="485"/>
      <c r="I2" s="485"/>
      <c r="J2" s="485"/>
      <c r="K2" s="485"/>
      <c r="L2" s="485"/>
      <c r="M2" s="495"/>
      <c r="N2" s="109"/>
      <c r="O2" s="119"/>
      <c r="P2" s="118" t="s">
        <v>73</v>
      </c>
      <c r="Q2" s="110" t="s">
        <v>74</v>
      </c>
      <c r="R2" s="119"/>
      <c r="S2" s="120" t="s">
        <v>75</v>
      </c>
      <c r="T2" s="109"/>
      <c r="U2" s="119"/>
      <c r="V2" s="118" t="s">
        <v>73</v>
      </c>
      <c r="W2" s="110" t="s">
        <v>74</v>
      </c>
      <c r="X2" s="119"/>
      <c r="Y2" s="120" t="s">
        <v>75</v>
      </c>
    </row>
    <row r="3" spans="2:25" ht="19.5" customHeight="1">
      <c r="B3" s="493" t="s">
        <v>24</v>
      </c>
      <c r="C3" s="486"/>
      <c r="D3" s="61" t="s">
        <v>25</v>
      </c>
      <c r="E3" s="102" t="s">
        <v>34</v>
      </c>
      <c r="F3" s="61" t="s">
        <v>32</v>
      </c>
      <c r="G3" s="493" t="s">
        <v>12</v>
      </c>
      <c r="H3" s="485"/>
      <c r="I3" s="485"/>
      <c r="J3" s="485"/>
      <c r="K3" s="493" t="s">
        <v>28</v>
      </c>
      <c r="L3" s="485"/>
      <c r="M3" s="495"/>
      <c r="N3" s="496" t="s">
        <v>35</v>
      </c>
      <c r="O3" s="486"/>
      <c r="P3" s="61" t="s">
        <v>26</v>
      </c>
      <c r="Q3" s="493" t="s">
        <v>27</v>
      </c>
      <c r="R3" s="485"/>
      <c r="S3" s="486"/>
      <c r="T3" s="485" t="s">
        <v>35</v>
      </c>
      <c r="U3" s="486"/>
      <c r="V3" s="61" t="s">
        <v>26</v>
      </c>
      <c r="W3" s="485" t="s">
        <v>27</v>
      </c>
      <c r="X3" s="485"/>
      <c r="Y3" s="486"/>
    </row>
    <row r="4" spans="2:25" ht="19.5" customHeight="1">
      <c r="B4" s="478"/>
      <c r="C4" s="479"/>
      <c r="D4" s="114"/>
      <c r="E4" s="129"/>
      <c r="F4" s="114"/>
      <c r="G4" s="469"/>
      <c r="H4" s="470"/>
      <c r="I4" s="470"/>
      <c r="J4" s="471"/>
      <c r="K4" s="449"/>
      <c r="L4" s="450"/>
      <c r="M4" s="451"/>
      <c r="N4" s="446"/>
      <c r="O4" s="447"/>
      <c r="P4" s="124"/>
      <c r="Q4" s="449"/>
      <c r="R4" s="450"/>
      <c r="S4" s="451"/>
      <c r="T4" s="448">
        <f aca="true" t="shared" si="0" ref="T4:T10">IF(W4="","",IF(E4=1,1,+W4/G4))</f>
      </c>
      <c r="U4" s="447"/>
      <c r="V4" s="124">
        <f>IF(W4="","",+W4/K4)</f>
      </c>
      <c r="W4" s="458"/>
      <c r="X4" s="459"/>
      <c r="Y4" s="460"/>
    </row>
    <row r="5" spans="2:25" ht="19.5" customHeight="1">
      <c r="B5" s="478"/>
      <c r="C5" s="479"/>
      <c r="D5" s="114"/>
      <c r="E5" s="129"/>
      <c r="F5" s="115"/>
      <c r="G5" s="469"/>
      <c r="H5" s="470"/>
      <c r="I5" s="470"/>
      <c r="J5" s="471"/>
      <c r="K5" s="449"/>
      <c r="L5" s="450"/>
      <c r="M5" s="451"/>
      <c r="N5" s="446"/>
      <c r="O5" s="447"/>
      <c r="P5" s="124"/>
      <c r="Q5" s="449"/>
      <c r="R5" s="450"/>
      <c r="S5" s="451"/>
      <c r="T5" s="448"/>
      <c r="U5" s="447"/>
      <c r="V5" s="124"/>
      <c r="W5" s="458"/>
      <c r="X5" s="459"/>
      <c r="Y5" s="460"/>
    </row>
    <row r="6" spans="2:25" ht="19.5" customHeight="1">
      <c r="B6" s="478"/>
      <c r="C6" s="479"/>
      <c r="D6" s="114"/>
      <c r="E6" s="129"/>
      <c r="F6" s="115"/>
      <c r="G6" s="469"/>
      <c r="H6" s="470"/>
      <c r="I6" s="470"/>
      <c r="J6" s="471"/>
      <c r="K6" s="449"/>
      <c r="L6" s="450"/>
      <c r="M6" s="451"/>
      <c r="N6" s="446"/>
      <c r="O6" s="447"/>
      <c r="P6" s="124"/>
      <c r="Q6" s="449"/>
      <c r="R6" s="450"/>
      <c r="S6" s="451"/>
      <c r="T6" s="448"/>
      <c r="U6" s="447"/>
      <c r="V6" s="124"/>
      <c r="W6" s="458"/>
      <c r="X6" s="459"/>
      <c r="Y6" s="460"/>
    </row>
    <row r="7" spans="2:25" ht="19.5" customHeight="1">
      <c r="B7" s="478"/>
      <c r="C7" s="479"/>
      <c r="D7" s="114"/>
      <c r="E7" s="129"/>
      <c r="F7" s="115"/>
      <c r="G7" s="469"/>
      <c r="H7" s="470"/>
      <c r="I7" s="470"/>
      <c r="J7" s="471"/>
      <c r="K7" s="449"/>
      <c r="L7" s="450"/>
      <c r="M7" s="451"/>
      <c r="N7" s="446"/>
      <c r="O7" s="447"/>
      <c r="P7" s="124"/>
      <c r="Q7" s="449"/>
      <c r="R7" s="450"/>
      <c r="S7" s="451"/>
      <c r="T7" s="448">
        <f t="shared" si="0"/>
      </c>
      <c r="U7" s="447"/>
      <c r="V7" s="124">
        <f aca="true" t="shared" si="1" ref="V7:V36">IF(W7="","",+W7/K7)</f>
      </c>
      <c r="W7" s="458"/>
      <c r="X7" s="459"/>
      <c r="Y7" s="460"/>
    </row>
    <row r="8" spans="2:25" ht="19.5" customHeight="1">
      <c r="B8" s="478"/>
      <c r="C8" s="479"/>
      <c r="D8" s="115"/>
      <c r="E8" s="129"/>
      <c r="F8" s="115"/>
      <c r="G8" s="469"/>
      <c r="H8" s="470"/>
      <c r="I8" s="470"/>
      <c r="J8" s="471"/>
      <c r="K8" s="449"/>
      <c r="L8" s="450"/>
      <c r="M8" s="451"/>
      <c r="N8" s="446"/>
      <c r="O8" s="447"/>
      <c r="P8" s="124"/>
      <c r="Q8" s="449"/>
      <c r="R8" s="450"/>
      <c r="S8" s="451"/>
      <c r="T8" s="448">
        <f t="shared" si="0"/>
      </c>
      <c r="U8" s="447"/>
      <c r="V8" s="124">
        <f t="shared" si="1"/>
      </c>
      <c r="W8" s="458"/>
      <c r="X8" s="459"/>
      <c r="Y8" s="460"/>
    </row>
    <row r="9" spans="2:25" ht="19.5" customHeight="1">
      <c r="B9" s="478"/>
      <c r="C9" s="479"/>
      <c r="D9" s="114"/>
      <c r="E9" s="129"/>
      <c r="F9" s="115"/>
      <c r="G9" s="469"/>
      <c r="H9" s="470"/>
      <c r="I9" s="470"/>
      <c r="J9" s="471"/>
      <c r="K9" s="449"/>
      <c r="L9" s="450"/>
      <c r="M9" s="451"/>
      <c r="N9" s="446"/>
      <c r="O9" s="447"/>
      <c r="P9" s="124"/>
      <c r="Q9" s="449"/>
      <c r="R9" s="450"/>
      <c r="S9" s="451"/>
      <c r="T9" s="448">
        <f t="shared" si="0"/>
      </c>
      <c r="U9" s="447"/>
      <c r="V9" s="124">
        <f t="shared" si="1"/>
      </c>
      <c r="W9" s="458"/>
      <c r="X9" s="459"/>
      <c r="Y9" s="460"/>
    </row>
    <row r="10" spans="2:25" ht="19.5" customHeight="1">
      <c r="B10" s="136"/>
      <c r="C10" s="137"/>
      <c r="D10" s="115"/>
      <c r="E10" s="129"/>
      <c r="F10" s="115"/>
      <c r="G10" s="469"/>
      <c r="H10" s="470"/>
      <c r="I10" s="470"/>
      <c r="J10" s="471"/>
      <c r="K10" s="449"/>
      <c r="L10" s="450"/>
      <c r="M10" s="451"/>
      <c r="N10" s="446">
        <f aca="true" t="shared" si="2" ref="N10:N26">IF(Q10="","",IF(E10=1,1,+Q10/G10))</f>
      </c>
      <c r="O10" s="447"/>
      <c r="P10" s="124"/>
      <c r="Q10" s="455"/>
      <c r="R10" s="456"/>
      <c r="S10" s="457"/>
      <c r="T10" s="448">
        <f t="shared" si="0"/>
      </c>
      <c r="U10" s="447"/>
      <c r="V10" s="124">
        <f t="shared" si="1"/>
      </c>
      <c r="W10" s="455"/>
      <c r="X10" s="456"/>
      <c r="Y10" s="457"/>
    </row>
    <row r="11" spans="2:25" ht="19.5" customHeight="1">
      <c r="B11" s="136"/>
      <c r="C11" s="198"/>
      <c r="D11" s="114"/>
      <c r="E11" s="129"/>
      <c r="F11" s="115"/>
      <c r="G11" s="469"/>
      <c r="H11" s="470"/>
      <c r="I11" s="470"/>
      <c r="J11" s="471"/>
      <c r="K11" s="449"/>
      <c r="L11" s="450"/>
      <c r="M11" s="451"/>
      <c r="N11" s="446"/>
      <c r="O11" s="447"/>
      <c r="P11" s="124"/>
      <c r="Q11" s="449"/>
      <c r="R11" s="450"/>
      <c r="S11" s="451"/>
      <c r="T11" s="448">
        <f aca="true" t="shared" si="3" ref="T11:T36">IF(W11="","",IF(E11=1,1,+W11/G11))</f>
      </c>
      <c r="U11" s="447"/>
      <c r="V11" s="124">
        <f t="shared" si="1"/>
      </c>
      <c r="W11" s="455"/>
      <c r="X11" s="456"/>
      <c r="Y11" s="457"/>
    </row>
    <row r="12" spans="2:25" ht="19.5" customHeight="1">
      <c r="B12" s="136"/>
      <c r="C12" s="137"/>
      <c r="D12" s="115"/>
      <c r="E12" s="129"/>
      <c r="F12" s="115"/>
      <c r="G12" s="469"/>
      <c r="H12" s="470"/>
      <c r="I12" s="470"/>
      <c r="J12" s="471"/>
      <c r="K12" s="449"/>
      <c r="L12" s="450"/>
      <c r="M12" s="451"/>
      <c r="N12" s="446"/>
      <c r="O12" s="447"/>
      <c r="P12" s="124"/>
      <c r="Q12" s="455"/>
      <c r="R12" s="456"/>
      <c r="S12" s="457"/>
      <c r="T12" s="448">
        <f t="shared" si="3"/>
      </c>
      <c r="U12" s="447"/>
      <c r="V12" s="124">
        <f t="shared" si="1"/>
      </c>
      <c r="W12" s="455"/>
      <c r="X12" s="456"/>
      <c r="Y12" s="457"/>
    </row>
    <row r="13" spans="2:25" ht="19.5" customHeight="1">
      <c r="B13" s="136"/>
      <c r="C13" s="137"/>
      <c r="D13" s="115"/>
      <c r="E13" s="129"/>
      <c r="F13" s="115"/>
      <c r="G13" s="469"/>
      <c r="H13" s="470"/>
      <c r="I13" s="470"/>
      <c r="J13" s="471"/>
      <c r="K13" s="449"/>
      <c r="L13" s="450"/>
      <c r="M13" s="451"/>
      <c r="N13" s="446">
        <f t="shared" si="2"/>
      </c>
      <c r="O13" s="447"/>
      <c r="P13" s="124">
        <f aca="true" t="shared" si="4" ref="P13:P26">IF(Q13="","",+Q13/K13)</f>
      </c>
      <c r="Q13" s="455"/>
      <c r="R13" s="456"/>
      <c r="S13" s="457"/>
      <c r="T13" s="448">
        <f t="shared" si="3"/>
      </c>
      <c r="U13" s="447"/>
      <c r="V13" s="124">
        <f t="shared" si="1"/>
      </c>
      <c r="W13" s="455"/>
      <c r="X13" s="456"/>
      <c r="Y13" s="457"/>
    </row>
    <row r="14" spans="2:25" ht="19.5" customHeight="1">
      <c r="B14" s="136"/>
      <c r="C14" s="137"/>
      <c r="D14" s="115"/>
      <c r="E14" s="130"/>
      <c r="F14" s="115"/>
      <c r="G14" s="469"/>
      <c r="H14" s="470"/>
      <c r="I14" s="470"/>
      <c r="J14" s="471"/>
      <c r="K14" s="449"/>
      <c r="L14" s="450"/>
      <c r="M14" s="451"/>
      <c r="N14" s="446">
        <f t="shared" si="2"/>
      </c>
      <c r="O14" s="447"/>
      <c r="P14" s="124">
        <f t="shared" si="4"/>
      </c>
      <c r="Q14" s="455"/>
      <c r="R14" s="456"/>
      <c r="S14" s="457"/>
      <c r="T14" s="448">
        <f t="shared" si="3"/>
      </c>
      <c r="U14" s="447"/>
      <c r="V14" s="124">
        <f t="shared" si="1"/>
      </c>
      <c r="W14" s="455"/>
      <c r="X14" s="456"/>
      <c r="Y14" s="457"/>
    </row>
    <row r="15" spans="2:25" ht="19.5" customHeight="1">
      <c r="B15" s="136"/>
      <c r="C15" s="137"/>
      <c r="D15" s="115"/>
      <c r="E15" s="129"/>
      <c r="F15" s="115"/>
      <c r="G15" s="469"/>
      <c r="H15" s="470"/>
      <c r="I15" s="470"/>
      <c r="J15" s="471"/>
      <c r="K15" s="449"/>
      <c r="L15" s="450"/>
      <c r="M15" s="451"/>
      <c r="N15" s="446">
        <f t="shared" si="2"/>
      </c>
      <c r="O15" s="447"/>
      <c r="P15" s="124">
        <f t="shared" si="4"/>
      </c>
      <c r="Q15" s="455"/>
      <c r="R15" s="456"/>
      <c r="S15" s="457"/>
      <c r="T15" s="448">
        <f t="shared" si="3"/>
      </c>
      <c r="U15" s="447"/>
      <c r="V15" s="124">
        <f t="shared" si="1"/>
      </c>
      <c r="W15" s="455"/>
      <c r="X15" s="456"/>
      <c r="Y15" s="457"/>
    </row>
    <row r="16" spans="2:25" ht="19.5" customHeight="1">
      <c r="B16" s="478"/>
      <c r="C16" s="479"/>
      <c r="D16" s="115"/>
      <c r="E16" s="130"/>
      <c r="F16" s="115"/>
      <c r="G16" s="469"/>
      <c r="H16" s="470"/>
      <c r="I16" s="470"/>
      <c r="J16" s="471"/>
      <c r="K16" s="449"/>
      <c r="L16" s="450"/>
      <c r="M16" s="451"/>
      <c r="N16" s="446">
        <f t="shared" si="2"/>
      </c>
      <c r="O16" s="447"/>
      <c r="P16" s="124">
        <f t="shared" si="4"/>
      </c>
      <c r="Q16" s="455"/>
      <c r="R16" s="456"/>
      <c r="S16" s="457"/>
      <c r="T16" s="448">
        <f t="shared" si="3"/>
      </c>
      <c r="U16" s="447"/>
      <c r="V16" s="124">
        <f t="shared" si="1"/>
      </c>
      <c r="W16" s="455"/>
      <c r="X16" s="456"/>
      <c r="Y16" s="457"/>
    </row>
    <row r="17" spans="2:25" ht="19.5" customHeight="1">
      <c r="B17" s="136"/>
      <c r="C17" s="137"/>
      <c r="D17" s="115"/>
      <c r="E17" s="130"/>
      <c r="F17" s="115"/>
      <c r="G17" s="469"/>
      <c r="H17" s="470"/>
      <c r="I17" s="470"/>
      <c r="J17" s="471"/>
      <c r="K17" s="449"/>
      <c r="L17" s="450"/>
      <c r="M17" s="451"/>
      <c r="N17" s="446">
        <f t="shared" si="2"/>
      </c>
      <c r="O17" s="447"/>
      <c r="P17" s="124">
        <f t="shared" si="4"/>
      </c>
      <c r="Q17" s="455"/>
      <c r="R17" s="456"/>
      <c r="S17" s="457"/>
      <c r="T17" s="448">
        <f t="shared" si="3"/>
      </c>
      <c r="U17" s="447"/>
      <c r="V17" s="124">
        <f t="shared" si="1"/>
      </c>
      <c r="W17" s="455"/>
      <c r="X17" s="456"/>
      <c r="Y17" s="457"/>
    </row>
    <row r="18" spans="2:25" ht="19.5" customHeight="1">
      <c r="B18" s="136"/>
      <c r="C18" s="137"/>
      <c r="D18" s="115"/>
      <c r="E18" s="130"/>
      <c r="F18" s="115"/>
      <c r="G18" s="469"/>
      <c r="H18" s="470"/>
      <c r="I18" s="470"/>
      <c r="J18" s="471"/>
      <c r="K18" s="449"/>
      <c r="L18" s="450"/>
      <c r="M18" s="451"/>
      <c r="N18" s="446">
        <f t="shared" si="2"/>
      </c>
      <c r="O18" s="447"/>
      <c r="P18" s="124">
        <f t="shared" si="4"/>
      </c>
      <c r="Q18" s="455"/>
      <c r="R18" s="456"/>
      <c r="S18" s="457"/>
      <c r="T18" s="448">
        <f t="shared" si="3"/>
      </c>
      <c r="U18" s="447"/>
      <c r="V18" s="124">
        <f t="shared" si="1"/>
      </c>
      <c r="W18" s="455"/>
      <c r="X18" s="456"/>
      <c r="Y18" s="457"/>
    </row>
    <row r="19" spans="2:25" ht="19.5" customHeight="1">
      <c r="B19" s="478"/>
      <c r="C19" s="479"/>
      <c r="D19" s="115"/>
      <c r="E19" s="129"/>
      <c r="F19" s="115"/>
      <c r="G19" s="469"/>
      <c r="H19" s="470"/>
      <c r="I19" s="470"/>
      <c r="J19" s="471"/>
      <c r="K19" s="449"/>
      <c r="L19" s="450"/>
      <c r="M19" s="451"/>
      <c r="N19" s="446">
        <f t="shared" si="2"/>
      </c>
      <c r="O19" s="447"/>
      <c r="P19" s="124">
        <f t="shared" si="4"/>
      </c>
      <c r="Q19" s="455"/>
      <c r="R19" s="456"/>
      <c r="S19" s="457"/>
      <c r="T19" s="448">
        <f t="shared" si="3"/>
      </c>
      <c r="U19" s="447"/>
      <c r="V19" s="124">
        <f t="shared" si="1"/>
      </c>
      <c r="W19" s="455"/>
      <c r="X19" s="456"/>
      <c r="Y19" s="457"/>
    </row>
    <row r="20" spans="2:25" ht="19.5" customHeight="1">
      <c r="B20" s="478"/>
      <c r="C20" s="479"/>
      <c r="D20" s="115"/>
      <c r="E20" s="130"/>
      <c r="F20" s="115"/>
      <c r="G20" s="469"/>
      <c r="H20" s="470"/>
      <c r="I20" s="470"/>
      <c r="J20" s="471"/>
      <c r="K20" s="449"/>
      <c r="L20" s="450"/>
      <c r="M20" s="451"/>
      <c r="N20" s="446">
        <f t="shared" si="2"/>
      </c>
      <c r="O20" s="447"/>
      <c r="P20" s="124">
        <f t="shared" si="4"/>
      </c>
      <c r="Q20" s="455"/>
      <c r="R20" s="456"/>
      <c r="S20" s="457"/>
      <c r="T20" s="448">
        <f t="shared" si="3"/>
      </c>
      <c r="U20" s="447"/>
      <c r="V20" s="124">
        <f t="shared" si="1"/>
      </c>
      <c r="W20" s="455"/>
      <c r="X20" s="456"/>
      <c r="Y20" s="457"/>
    </row>
    <row r="21" spans="2:25" ht="19.5" customHeight="1">
      <c r="B21" s="136"/>
      <c r="C21" s="137"/>
      <c r="D21" s="115"/>
      <c r="E21" s="130"/>
      <c r="F21" s="115"/>
      <c r="G21" s="469"/>
      <c r="H21" s="470"/>
      <c r="I21" s="470"/>
      <c r="J21" s="471"/>
      <c r="K21" s="449"/>
      <c r="L21" s="450"/>
      <c r="M21" s="451"/>
      <c r="N21" s="446">
        <f t="shared" si="2"/>
      </c>
      <c r="O21" s="447"/>
      <c r="P21" s="124">
        <f t="shared" si="4"/>
      </c>
      <c r="Q21" s="455"/>
      <c r="R21" s="456"/>
      <c r="S21" s="457"/>
      <c r="T21" s="448">
        <f t="shared" si="3"/>
      </c>
      <c r="U21" s="447"/>
      <c r="V21" s="124">
        <f t="shared" si="1"/>
      </c>
      <c r="W21" s="455"/>
      <c r="X21" s="456"/>
      <c r="Y21" s="457"/>
    </row>
    <row r="22" spans="2:25" ht="19.5" customHeight="1">
      <c r="B22" s="136"/>
      <c r="C22" s="137"/>
      <c r="D22" s="115"/>
      <c r="E22" s="130"/>
      <c r="F22" s="115"/>
      <c r="G22" s="469"/>
      <c r="H22" s="470"/>
      <c r="I22" s="470"/>
      <c r="J22" s="471"/>
      <c r="K22" s="449"/>
      <c r="L22" s="450"/>
      <c r="M22" s="451"/>
      <c r="N22" s="446">
        <f t="shared" si="2"/>
      </c>
      <c r="O22" s="447"/>
      <c r="P22" s="124">
        <f t="shared" si="4"/>
      </c>
      <c r="Q22" s="455"/>
      <c r="R22" s="456"/>
      <c r="S22" s="457"/>
      <c r="T22" s="448">
        <f t="shared" si="3"/>
      </c>
      <c r="U22" s="447"/>
      <c r="V22" s="124">
        <f t="shared" si="1"/>
      </c>
      <c r="W22" s="455"/>
      <c r="X22" s="456"/>
      <c r="Y22" s="457"/>
    </row>
    <row r="23" spans="2:25" ht="19.5" customHeight="1">
      <c r="B23" s="136"/>
      <c r="C23" s="137"/>
      <c r="D23" s="115"/>
      <c r="E23" s="130"/>
      <c r="F23" s="115"/>
      <c r="G23" s="469"/>
      <c r="H23" s="470"/>
      <c r="I23" s="470"/>
      <c r="J23" s="471"/>
      <c r="K23" s="449"/>
      <c r="L23" s="450"/>
      <c r="M23" s="451"/>
      <c r="N23" s="446">
        <f t="shared" si="2"/>
      </c>
      <c r="O23" s="447"/>
      <c r="P23" s="124">
        <f t="shared" si="4"/>
      </c>
      <c r="Q23" s="455"/>
      <c r="R23" s="456"/>
      <c r="S23" s="457"/>
      <c r="T23" s="448">
        <f t="shared" si="3"/>
      </c>
      <c r="U23" s="447"/>
      <c r="V23" s="124">
        <f t="shared" si="1"/>
      </c>
      <c r="W23" s="455"/>
      <c r="X23" s="456"/>
      <c r="Y23" s="457"/>
    </row>
    <row r="24" spans="2:25" ht="19.5" customHeight="1">
      <c r="B24" s="136"/>
      <c r="C24" s="137"/>
      <c r="D24" s="115"/>
      <c r="E24" s="130"/>
      <c r="F24" s="115"/>
      <c r="G24" s="469"/>
      <c r="H24" s="470"/>
      <c r="I24" s="470"/>
      <c r="J24" s="471"/>
      <c r="K24" s="449"/>
      <c r="L24" s="450"/>
      <c r="M24" s="451"/>
      <c r="N24" s="446">
        <f t="shared" si="2"/>
      </c>
      <c r="O24" s="447"/>
      <c r="P24" s="124">
        <f t="shared" si="4"/>
      </c>
      <c r="Q24" s="455"/>
      <c r="R24" s="456"/>
      <c r="S24" s="457"/>
      <c r="T24" s="448">
        <f t="shared" si="3"/>
      </c>
      <c r="U24" s="447"/>
      <c r="V24" s="124">
        <f t="shared" si="1"/>
      </c>
      <c r="W24" s="455"/>
      <c r="X24" s="456"/>
      <c r="Y24" s="457"/>
    </row>
    <row r="25" spans="2:25" ht="19.5" customHeight="1">
      <c r="B25" s="136"/>
      <c r="C25" s="137"/>
      <c r="D25" s="115"/>
      <c r="E25" s="130"/>
      <c r="F25" s="115"/>
      <c r="G25" s="469"/>
      <c r="H25" s="470"/>
      <c r="I25" s="470"/>
      <c r="J25" s="471"/>
      <c r="K25" s="449"/>
      <c r="L25" s="450"/>
      <c r="M25" s="451"/>
      <c r="N25" s="446">
        <f t="shared" si="2"/>
      </c>
      <c r="O25" s="447"/>
      <c r="P25" s="124">
        <f t="shared" si="4"/>
      </c>
      <c r="Q25" s="455"/>
      <c r="R25" s="456"/>
      <c r="S25" s="457"/>
      <c r="T25" s="448">
        <f t="shared" si="3"/>
      </c>
      <c r="U25" s="447"/>
      <c r="V25" s="124">
        <f t="shared" si="1"/>
      </c>
      <c r="W25" s="455"/>
      <c r="X25" s="456"/>
      <c r="Y25" s="457"/>
    </row>
    <row r="26" spans="2:25" ht="19.5" customHeight="1">
      <c r="B26" s="136"/>
      <c r="C26" s="137"/>
      <c r="D26" s="115"/>
      <c r="E26" s="130"/>
      <c r="F26" s="115"/>
      <c r="G26" s="469"/>
      <c r="H26" s="470"/>
      <c r="I26" s="470"/>
      <c r="J26" s="471"/>
      <c r="K26" s="449"/>
      <c r="L26" s="450"/>
      <c r="M26" s="451"/>
      <c r="N26" s="446">
        <f t="shared" si="2"/>
      </c>
      <c r="O26" s="447"/>
      <c r="P26" s="124">
        <f t="shared" si="4"/>
      </c>
      <c r="Q26" s="455"/>
      <c r="R26" s="456"/>
      <c r="S26" s="457"/>
      <c r="T26" s="448">
        <f t="shared" si="3"/>
      </c>
      <c r="U26" s="447"/>
      <c r="V26" s="124">
        <f t="shared" si="1"/>
      </c>
      <c r="W26" s="455"/>
      <c r="X26" s="456"/>
      <c r="Y26" s="457"/>
    </row>
    <row r="27" spans="2:25" ht="19.5" customHeight="1">
      <c r="B27" s="478"/>
      <c r="C27" s="479"/>
      <c r="D27" s="115"/>
      <c r="E27" s="130"/>
      <c r="F27" s="115"/>
      <c r="G27" s="469"/>
      <c r="H27" s="470"/>
      <c r="I27" s="470"/>
      <c r="J27" s="471"/>
      <c r="K27" s="449"/>
      <c r="L27" s="450"/>
      <c r="M27" s="451"/>
      <c r="N27" s="446">
        <f aca="true" t="shared" si="5" ref="N27:N34">IF(Q27="","",IF(E27=1,1,+Q27/G27))</f>
      </c>
      <c r="O27" s="447"/>
      <c r="P27" s="124">
        <f aca="true" t="shared" si="6" ref="P27:P34">IF(Q27="","",+Q27/K27)</f>
      </c>
      <c r="Q27" s="455"/>
      <c r="R27" s="456"/>
      <c r="S27" s="457"/>
      <c r="T27" s="448">
        <f t="shared" si="3"/>
      </c>
      <c r="U27" s="447"/>
      <c r="V27" s="124">
        <f t="shared" si="1"/>
      </c>
      <c r="W27" s="455"/>
      <c r="X27" s="456"/>
      <c r="Y27" s="457"/>
    </row>
    <row r="28" spans="2:25" ht="19.5" customHeight="1">
      <c r="B28" s="478"/>
      <c r="C28" s="479"/>
      <c r="D28" s="115"/>
      <c r="E28" s="130"/>
      <c r="F28" s="115"/>
      <c r="G28" s="469"/>
      <c r="H28" s="470"/>
      <c r="I28" s="470"/>
      <c r="J28" s="471"/>
      <c r="K28" s="449"/>
      <c r="L28" s="450"/>
      <c r="M28" s="451"/>
      <c r="N28" s="446">
        <f t="shared" si="5"/>
      </c>
      <c r="O28" s="447"/>
      <c r="P28" s="124">
        <f t="shared" si="6"/>
      </c>
      <c r="Q28" s="455"/>
      <c r="R28" s="456"/>
      <c r="S28" s="457"/>
      <c r="T28" s="448">
        <f t="shared" si="3"/>
      </c>
      <c r="U28" s="447"/>
      <c r="V28" s="124">
        <f t="shared" si="1"/>
      </c>
      <c r="W28" s="455"/>
      <c r="X28" s="456"/>
      <c r="Y28" s="457"/>
    </row>
    <row r="29" spans="2:25" ht="19.5" customHeight="1">
      <c r="B29" s="478"/>
      <c r="C29" s="479"/>
      <c r="D29" s="115"/>
      <c r="E29" s="130"/>
      <c r="F29" s="115"/>
      <c r="G29" s="469"/>
      <c r="H29" s="470"/>
      <c r="I29" s="470"/>
      <c r="J29" s="471"/>
      <c r="K29" s="449"/>
      <c r="L29" s="450"/>
      <c r="M29" s="451"/>
      <c r="N29" s="446">
        <f t="shared" si="5"/>
      </c>
      <c r="O29" s="447"/>
      <c r="P29" s="124">
        <f t="shared" si="6"/>
      </c>
      <c r="Q29" s="455"/>
      <c r="R29" s="456"/>
      <c r="S29" s="457"/>
      <c r="T29" s="448">
        <f t="shared" si="3"/>
      </c>
      <c r="U29" s="447"/>
      <c r="V29" s="124">
        <f t="shared" si="1"/>
      </c>
      <c r="W29" s="455"/>
      <c r="X29" s="456"/>
      <c r="Y29" s="457"/>
    </row>
    <row r="30" spans="2:25" ht="19.5" customHeight="1">
      <c r="B30" s="478"/>
      <c r="C30" s="479"/>
      <c r="D30" s="115"/>
      <c r="E30" s="130"/>
      <c r="F30" s="115"/>
      <c r="G30" s="469"/>
      <c r="H30" s="470"/>
      <c r="I30" s="470"/>
      <c r="J30" s="471"/>
      <c r="K30" s="449"/>
      <c r="L30" s="450"/>
      <c r="M30" s="451"/>
      <c r="N30" s="446">
        <f t="shared" si="5"/>
      </c>
      <c r="O30" s="447"/>
      <c r="P30" s="124">
        <f t="shared" si="6"/>
      </c>
      <c r="Q30" s="455"/>
      <c r="R30" s="456"/>
      <c r="S30" s="457"/>
      <c r="T30" s="448">
        <f t="shared" si="3"/>
      </c>
      <c r="U30" s="447"/>
      <c r="V30" s="124">
        <f t="shared" si="1"/>
      </c>
      <c r="W30" s="455"/>
      <c r="X30" s="456"/>
      <c r="Y30" s="457"/>
    </row>
    <row r="31" spans="2:25" ht="19.5" customHeight="1">
      <c r="B31" s="478"/>
      <c r="C31" s="479"/>
      <c r="D31" s="115"/>
      <c r="E31" s="130"/>
      <c r="F31" s="115"/>
      <c r="G31" s="469"/>
      <c r="H31" s="470"/>
      <c r="I31" s="470"/>
      <c r="J31" s="471"/>
      <c r="K31" s="449"/>
      <c r="L31" s="450"/>
      <c r="M31" s="451"/>
      <c r="N31" s="446">
        <f t="shared" si="5"/>
      </c>
      <c r="O31" s="447"/>
      <c r="P31" s="124">
        <f t="shared" si="6"/>
      </c>
      <c r="Q31" s="455"/>
      <c r="R31" s="456"/>
      <c r="S31" s="457"/>
      <c r="T31" s="448">
        <f t="shared" si="3"/>
      </c>
      <c r="U31" s="447"/>
      <c r="V31" s="124">
        <f t="shared" si="1"/>
      </c>
      <c r="W31" s="455"/>
      <c r="X31" s="456"/>
      <c r="Y31" s="457"/>
    </row>
    <row r="32" spans="2:25" ht="19.5" customHeight="1">
      <c r="B32" s="478"/>
      <c r="C32" s="479"/>
      <c r="D32" s="115"/>
      <c r="E32" s="129"/>
      <c r="F32" s="115"/>
      <c r="G32" s="469"/>
      <c r="H32" s="470"/>
      <c r="I32" s="470"/>
      <c r="J32" s="471"/>
      <c r="K32" s="449"/>
      <c r="L32" s="450"/>
      <c r="M32" s="451"/>
      <c r="N32" s="446">
        <f t="shared" si="5"/>
      </c>
      <c r="O32" s="447"/>
      <c r="P32" s="124">
        <f t="shared" si="6"/>
      </c>
      <c r="Q32" s="455"/>
      <c r="R32" s="456"/>
      <c r="S32" s="457"/>
      <c r="T32" s="448">
        <f t="shared" si="3"/>
      </c>
      <c r="U32" s="447"/>
      <c r="V32" s="124">
        <f t="shared" si="1"/>
      </c>
      <c r="W32" s="455"/>
      <c r="X32" s="456"/>
      <c r="Y32" s="457"/>
    </row>
    <row r="33" spans="2:25" ht="19.5" customHeight="1">
      <c r="B33" s="478"/>
      <c r="C33" s="479"/>
      <c r="D33" s="115"/>
      <c r="E33" s="130"/>
      <c r="F33" s="115"/>
      <c r="G33" s="469"/>
      <c r="H33" s="470"/>
      <c r="I33" s="470"/>
      <c r="J33" s="471"/>
      <c r="K33" s="449"/>
      <c r="L33" s="450"/>
      <c r="M33" s="451"/>
      <c r="N33" s="446">
        <f t="shared" si="5"/>
      </c>
      <c r="O33" s="447"/>
      <c r="P33" s="124">
        <f t="shared" si="6"/>
      </c>
      <c r="Q33" s="455"/>
      <c r="R33" s="456"/>
      <c r="S33" s="457"/>
      <c r="T33" s="448">
        <f t="shared" si="3"/>
      </c>
      <c r="U33" s="447"/>
      <c r="V33" s="124">
        <f t="shared" si="1"/>
      </c>
      <c r="W33" s="455"/>
      <c r="X33" s="456"/>
      <c r="Y33" s="457"/>
    </row>
    <row r="34" spans="2:25" ht="19.5" customHeight="1">
      <c r="B34" s="478"/>
      <c r="C34" s="479"/>
      <c r="D34" s="115"/>
      <c r="E34" s="130"/>
      <c r="F34" s="115"/>
      <c r="G34" s="469"/>
      <c r="H34" s="470"/>
      <c r="I34" s="470"/>
      <c r="J34" s="471"/>
      <c r="K34" s="449"/>
      <c r="L34" s="450"/>
      <c r="M34" s="451"/>
      <c r="N34" s="446">
        <f t="shared" si="5"/>
      </c>
      <c r="O34" s="447"/>
      <c r="P34" s="124">
        <f t="shared" si="6"/>
      </c>
      <c r="Q34" s="455"/>
      <c r="R34" s="456"/>
      <c r="S34" s="457"/>
      <c r="T34" s="448">
        <f t="shared" si="3"/>
      </c>
      <c r="U34" s="447"/>
      <c r="V34" s="124">
        <f t="shared" si="1"/>
      </c>
      <c r="W34" s="455"/>
      <c r="X34" s="456"/>
      <c r="Y34" s="457"/>
    </row>
    <row r="35" spans="2:25" ht="19.5" customHeight="1">
      <c r="B35" s="481" t="s">
        <v>78</v>
      </c>
      <c r="C35" s="482"/>
      <c r="D35" s="115"/>
      <c r="E35" s="131"/>
      <c r="F35" s="126"/>
      <c r="G35" s="475"/>
      <c r="H35" s="476"/>
      <c r="I35" s="476"/>
      <c r="J35" s="477"/>
      <c r="K35" s="449"/>
      <c r="L35" s="450"/>
      <c r="M35" s="451"/>
      <c r="N35" s="446"/>
      <c r="O35" s="447"/>
      <c r="P35" s="124"/>
      <c r="Q35" s="452"/>
      <c r="R35" s="453"/>
      <c r="S35" s="454"/>
      <c r="T35" s="448"/>
      <c r="U35" s="447"/>
      <c r="V35" s="124"/>
      <c r="W35" s="452"/>
      <c r="X35" s="453"/>
      <c r="Y35" s="454"/>
    </row>
    <row r="36" spans="2:25" ht="19.5" customHeight="1">
      <c r="B36" s="480" t="s">
        <v>82</v>
      </c>
      <c r="C36" s="329"/>
      <c r="D36" s="139"/>
      <c r="E36" s="130"/>
      <c r="F36" s="115"/>
      <c r="G36" s="469"/>
      <c r="H36" s="470"/>
      <c r="I36" s="470"/>
      <c r="J36" s="471"/>
      <c r="K36" s="449"/>
      <c r="L36" s="450"/>
      <c r="M36" s="451"/>
      <c r="N36" s="446"/>
      <c r="O36" s="447"/>
      <c r="P36" s="124">
        <f>IF(Q36="","",+Q36/K36)</f>
      </c>
      <c r="Q36" s="455"/>
      <c r="R36" s="456"/>
      <c r="S36" s="457"/>
      <c r="T36" s="448">
        <f t="shared" si="3"/>
      </c>
      <c r="U36" s="447"/>
      <c r="V36" s="124">
        <f t="shared" si="1"/>
      </c>
      <c r="W36" s="455"/>
      <c r="X36" s="456"/>
      <c r="Y36" s="457"/>
    </row>
    <row r="37" spans="2:25" ht="19.5" customHeight="1">
      <c r="B37" s="492" t="s">
        <v>81</v>
      </c>
      <c r="C37" s="322"/>
      <c r="D37" s="123" t="s">
        <v>78</v>
      </c>
      <c r="E37" s="26"/>
      <c r="F37" s="37"/>
      <c r="G37" s="472"/>
      <c r="H37" s="473"/>
      <c r="I37" s="473"/>
      <c r="J37" s="474"/>
      <c r="K37" s="464"/>
      <c r="L37" s="465"/>
      <c r="M37" s="466"/>
      <c r="N37" s="462"/>
      <c r="O37" s="463"/>
      <c r="P37" s="122"/>
      <c r="Q37" s="449"/>
      <c r="R37" s="450"/>
      <c r="S37" s="461"/>
      <c r="T37" s="467"/>
      <c r="U37" s="468"/>
      <c r="V37" s="140"/>
      <c r="W37" s="449"/>
      <c r="X37" s="450"/>
      <c r="Y37" s="461"/>
    </row>
    <row r="38" ht="19.5" customHeight="1">
      <c r="Y38" s="142" t="s">
        <v>96</v>
      </c>
    </row>
    <row r="39" ht="19.5" customHeight="1"/>
  </sheetData>
  <sheetProtection/>
  <mergeCells count="237">
    <mergeCell ref="B37:C37"/>
    <mergeCell ref="Q35:S35"/>
    <mergeCell ref="Q3:S3"/>
    <mergeCell ref="L1:M1"/>
    <mergeCell ref="O1:P1"/>
    <mergeCell ref="B2:M2"/>
    <mergeCell ref="B3:C3"/>
    <mergeCell ref="G3:J3"/>
    <mergeCell ref="K3:M3"/>
    <mergeCell ref="N3:O3"/>
    <mergeCell ref="T1:U1"/>
    <mergeCell ref="W3:Y3"/>
    <mergeCell ref="Q1:S1"/>
    <mergeCell ref="V1:Y1"/>
    <mergeCell ref="T3:U3"/>
    <mergeCell ref="Q12:S12"/>
    <mergeCell ref="T5:U5"/>
    <mergeCell ref="T6:U6"/>
    <mergeCell ref="T7:U7"/>
    <mergeCell ref="T8:U8"/>
    <mergeCell ref="B4:C4"/>
    <mergeCell ref="B5:C5"/>
    <mergeCell ref="B6:C6"/>
    <mergeCell ref="B7:C7"/>
    <mergeCell ref="B16:C16"/>
    <mergeCell ref="G4:J4"/>
    <mergeCell ref="G5:J5"/>
    <mergeCell ref="G6:J6"/>
    <mergeCell ref="G7:J7"/>
    <mergeCell ref="G8:J8"/>
    <mergeCell ref="B19:C19"/>
    <mergeCell ref="B8:C8"/>
    <mergeCell ref="B9:C9"/>
    <mergeCell ref="B27:C27"/>
    <mergeCell ref="B20:C20"/>
    <mergeCell ref="B28:C28"/>
    <mergeCell ref="B29:C29"/>
    <mergeCell ref="B30:C30"/>
    <mergeCell ref="B31:C31"/>
    <mergeCell ref="B36:C36"/>
    <mergeCell ref="B32:C32"/>
    <mergeCell ref="B33:C33"/>
    <mergeCell ref="B34:C34"/>
    <mergeCell ref="B35:C35"/>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G23:J23"/>
    <mergeCell ref="G30:J30"/>
    <mergeCell ref="G31:J31"/>
    <mergeCell ref="G24:J24"/>
    <mergeCell ref="G25:J25"/>
    <mergeCell ref="G26:J26"/>
    <mergeCell ref="G27:J27"/>
    <mergeCell ref="G36:J36"/>
    <mergeCell ref="G37:J37"/>
    <mergeCell ref="N4:O4"/>
    <mergeCell ref="N11:O11"/>
    <mergeCell ref="G32:J32"/>
    <mergeCell ref="G33:J33"/>
    <mergeCell ref="G34:J34"/>
    <mergeCell ref="G35:J35"/>
    <mergeCell ref="G28:J28"/>
    <mergeCell ref="G29:J29"/>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K37:M37"/>
    <mergeCell ref="Q37:S37"/>
    <mergeCell ref="K36:M36"/>
    <mergeCell ref="T37:U37"/>
    <mergeCell ref="W37:Y37"/>
    <mergeCell ref="Q4:S4"/>
    <mergeCell ref="Q5:S5"/>
    <mergeCell ref="Q6:S6"/>
    <mergeCell ref="Q7:S7"/>
    <mergeCell ref="Q8:S8"/>
    <mergeCell ref="Q9:S9"/>
    <mergeCell ref="Q10:S10"/>
    <mergeCell ref="Q11:S11"/>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Q36:S36"/>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W4:Y4"/>
    <mergeCell ref="W5:Y5"/>
    <mergeCell ref="W6:Y6"/>
    <mergeCell ref="W7:Y7"/>
    <mergeCell ref="W8:Y8"/>
    <mergeCell ref="W9:Y9"/>
    <mergeCell ref="W10:Y10"/>
    <mergeCell ref="W11:Y11"/>
    <mergeCell ref="W12:Y12"/>
    <mergeCell ref="W13:Y13"/>
    <mergeCell ref="W14:Y14"/>
    <mergeCell ref="W15:Y15"/>
    <mergeCell ref="W16:Y16"/>
    <mergeCell ref="W17:Y17"/>
    <mergeCell ref="W18:Y18"/>
    <mergeCell ref="W19:Y19"/>
    <mergeCell ref="W20:Y20"/>
    <mergeCell ref="W21:Y21"/>
    <mergeCell ref="W22:Y22"/>
    <mergeCell ref="W23:Y23"/>
    <mergeCell ref="W24:Y24"/>
    <mergeCell ref="W25:Y25"/>
    <mergeCell ref="W26:Y26"/>
    <mergeCell ref="W27:Y27"/>
    <mergeCell ref="W28:Y28"/>
    <mergeCell ref="W29:Y29"/>
    <mergeCell ref="W30:Y30"/>
    <mergeCell ref="W31:Y31"/>
    <mergeCell ref="W32:Y32"/>
    <mergeCell ref="W33:Y33"/>
    <mergeCell ref="W34:Y34"/>
    <mergeCell ref="W35:Y35"/>
    <mergeCell ref="W36:Y36"/>
    <mergeCell ref="K4:M4"/>
    <mergeCell ref="K5:M5"/>
    <mergeCell ref="K6:M6"/>
    <mergeCell ref="K7:M7"/>
    <mergeCell ref="K8:M8"/>
    <mergeCell ref="K9:M9"/>
    <mergeCell ref="K10:M10"/>
    <mergeCell ref="K11:M11"/>
    <mergeCell ref="K12:M12"/>
    <mergeCell ref="K13:M13"/>
    <mergeCell ref="K14:M14"/>
    <mergeCell ref="K15:M15"/>
    <mergeCell ref="K16:M16"/>
    <mergeCell ref="K17:M17"/>
    <mergeCell ref="K18:M18"/>
    <mergeCell ref="K19:M19"/>
    <mergeCell ref="K20:M20"/>
    <mergeCell ref="K21:M21"/>
    <mergeCell ref="K22:M22"/>
    <mergeCell ref="K23:M23"/>
    <mergeCell ref="K24:M24"/>
    <mergeCell ref="K25:M25"/>
    <mergeCell ref="K26:M26"/>
    <mergeCell ref="K27:M27"/>
    <mergeCell ref="K28:M28"/>
    <mergeCell ref="K29:M29"/>
    <mergeCell ref="K30:M30"/>
    <mergeCell ref="K31:M31"/>
    <mergeCell ref="K32:M32"/>
    <mergeCell ref="K33:M33"/>
    <mergeCell ref="K34:M34"/>
    <mergeCell ref="K35:M35"/>
    <mergeCell ref="N10:O10"/>
    <mergeCell ref="T4:U4"/>
    <mergeCell ref="N5:O5"/>
    <mergeCell ref="N6:O6"/>
    <mergeCell ref="N7:O7"/>
    <mergeCell ref="N8:O8"/>
    <mergeCell ref="N9:O9"/>
    <mergeCell ref="T9:U9"/>
  </mergeCells>
  <printOptions/>
  <pageMargins left="0.3937007874015748" right="0.3937007874015748" top="0.44" bottom="0.27" header="0" footer="0"/>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dimension ref="A1:BD28"/>
  <sheetViews>
    <sheetView showGridLines="0" zoomScale="75" zoomScaleNormal="75" zoomScalePageLayoutView="0" workbookViewId="0" topLeftCell="A1">
      <selection activeCell="N3" sqref="N3"/>
    </sheetView>
  </sheetViews>
  <sheetFormatPr defaultColWidth="9.00390625" defaultRowHeight="13.5"/>
  <cols>
    <col min="1" max="1" width="7.125" style="1" customWidth="1"/>
    <col min="2" max="17" width="4.875" style="1" customWidth="1"/>
    <col min="18" max="18" width="2.50390625" style="1" customWidth="1"/>
    <col min="19" max="19" width="4.875" style="1" customWidth="1"/>
    <col min="20" max="20" width="5.875" style="1" customWidth="1"/>
    <col min="21" max="29" width="4.875" style="1" customWidth="1"/>
    <col min="30" max="30" width="2.125" style="1" customWidth="1"/>
    <col min="31" max="31" width="2.00390625" style="1" customWidth="1"/>
    <col min="32" max="37" width="4.625" style="1" customWidth="1"/>
    <col min="38" max="42" width="3.625" style="1" customWidth="1"/>
    <col min="43" max="43" width="18.625" style="1" customWidth="1"/>
    <col min="44" max="53" width="9.00390625" style="1" customWidth="1"/>
    <col min="54" max="54" width="10.50390625" style="1" customWidth="1"/>
    <col min="55" max="16384" width="9.00390625" style="1" customWidth="1"/>
  </cols>
  <sheetData>
    <row r="1" spans="1:55" ht="24.75" customHeight="1" thickBot="1">
      <c r="A1" s="301" t="s">
        <v>93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F1" s="90" t="s">
        <v>53</v>
      </c>
      <c r="AG1" s="90"/>
      <c r="AH1" s="90"/>
      <c r="AZ1" s="86" t="s">
        <v>59</v>
      </c>
      <c r="BA1" s="37" t="s">
        <v>51</v>
      </c>
      <c r="BB1" s="70">
        <f ca="1">TODAY()</f>
        <v>43980</v>
      </c>
      <c r="BC1" s="1">
        <f>YEAR(BB1)</f>
        <v>2020</v>
      </c>
    </row>
    <row r="2" spans="1:55" ht="30" customHeight="1" thickTop="1">
      <c r="A2" s="72" t="s">
        <v>85</v>
      </c>
      <c r="B2" s="3"/>
      <c r="C2" s="3"/>
      <c r="D2" s="3"/>
      <c r="E2" s="3"/>
      <c r="F2" s="3"/>
      <c r="G2" s="3"/>
      <c r="H2" s="3"/>
      <c r="I2" s="3"/>
      <c r="J2" s="3"/>
      <c r="K2" s="3"/>
      <c r="L2" s="3"/>
      <c r="M2" s="3"/>
      <c r="N2" s="345" t="s">
        <v>129</v>
      </c>
      <c r="O2" s="345"/>
      <c r="P2" s="345"/>
      <c r="Q2" s="345"/>
      <c r="R2" s="346"/>
      <c r="S2" s="350" t="s">
        <v>0</v>
      </c>
      <c r="T2" s="351"/>
      <c r="U2" s="352"/>
      <c r="V2" s="342"/>
      <c r="W2" s="343"/>
      <c r="X2" s="343"/>
      <c r="Y2" s="343"/>
      <c r="Z2" s="343"/>
      <c r="AA2" s="343"/>
      <c r="AB2" s="343"/>
      <c r="AC2" s="344"/>
      <c r="AF2" s="339"/>
      <c r="AG2" s="340"/>
      <c r="AH2" s="341"/>
      <c r="AQ2" s="73">
        <v>12</v>
      </c>
      <c r="AZ2" s="87" t="s">
        <v>60</v>
      </c>
      <c r="BA2" s="37" t="s">
        <v>52</v>
      </c>
      <c r="BB2" s="1">
        <v>20</v>
      </c>
      <c r="BC2" s="1">
        <f>IF(AF2="",MONTH(BB1),AF2)</f>
        <v>5</v>
      </c>
    </row>
    <row r="3" spans="1:53" ht="18" customHeight="1">
      <c r="A3" s="4"/>
      <c r="B3" s="2"/>
      <c r="C3" s="64" t="s">
        <v>42</v>
      </c>
      <c r="D3" s="2"/>
      <c r="E3" s="2"/>
      <c r="F3" s="2"/>
      <c r="G3" s="2"/>
      <c r="H3" s="2"/>
      <c r="I3" s="2"/>
      <c r="J3" s="2"/>
      <c r="K3" s="2"/>
      <c r="L3" s="2"/>
      <c r="M3" s="2"/>
      <c r="N3" s="2"/>
      <c r="O3" s="2"/>
      <c r="P3" s="2"/>
      <c r="Q3" s="2"/>
      <c r="R3" s="5"/>
      <c r="S3" s="89" t="s">
        <v>38</v>
      </c>
      <c r="T3" s="353"/>
      <c r="U3" s="353"/>
      <c r="V3" s="353"/>
      <c r="W3" s="6"/>
      <c r="X3" s="6"/>
      <c r="Y3" s="6"/>
      <c r="Z3" s="6"/>
      <c r="AA3" s="6"/>
      <c r="AB3" s="6"/>
      <c r="AC3" s="7"/>
      <c r="AZ3" s="87" t="s">
        <v>61</v>
      </c>
      <c r="BA3" s="37" t="s">
        <v>77</v>
      </c>
    </row>
    <row r="4" spans="1:56" ht="18" customHeight="1" thickBot="1">
      <c r="A4" s="4"/>
      <c r="B4" s="2"/>
      <c r="C4" s="2"/>
      <c r="D4" s="2"/>
      <c r="E4" s="2"/>
      <c r="F4" s="2"/>
      <c r="G4" s="2"/>
      <c r="H4" s="2"/>
      <c r="I4" s="2"/>
      <c r="J4" s="2"/>
      <c r="K4" s="2"/>
      <c r="L4" s="2"/>
      <c r="M4" s="2"/>
      <c r="N4" s="2"/>
      <c r="O4" s="2"/>
      <c r="P4" s="2"/>
      <c r="Q4" s="2"/>
      <c r="R4" s="5"/>
      <c r="S4" s="65" t="s">
        <v>48</v>
      </c>
      <c r="T4" s="2"/>
      <c r="U4" s="354"/>
      <c r="V4" s="355"/>
      <c r="W4" s="355"/>
      <c r="X4" s="355"/>
      <c r="Y4" s="355"/>
      <c r="Z4" s="355"/>
      <c r="AA4" s="355"/>
      <c r="AB4" s="355"/>
      <c r="AC4" s="356"/>
      <c r="AZ4" s="88" t="s">
        <v>62</v>
      </c>
      <c r="BA4" s="78">
        <v>1</v>
      </c>
      <c r="BB4" s="79"/>
      <c r="BC4" s="79" t="str">
        <f>IF(BA4="","","￥")</f>
        <v>￥</v>
      </c>
      <c r="BD4" s="80" t="str">
        <f aca="true" t="shared" si="0" ref="BD4:BD14">IF(BC4="","￥",BC4)</f>
        <v>￥</v>
      </c>
    </row>
    <row r="5" spans="1:56" ht="18" customHeight="1" thickBot="1">
      <c r="A5" s="4"/>
      <c r="B5" s="10" t="s">
        <v>2</v>
      </c>
      <c r="C5" s="432">
        <f>IF(AND($BD6="￥",$BD7="￥"),"",$BD6)</f>
      </c>
      <c r="D5" s="444">
        <f>IF(AND($BD7="￥",$BD8="￥"),"",$BD7)</f>
      </c>
      <c r="E5" s="418">
        <f>IF(AND($BD8="￥",$BD9="￥"),"",$BD8)</f>
      </c>
      <c r="F5" s="420">
        <f>IF(AND($BD9="￥",$BD10="￥"),"",$BD9)</f>
      </c>
      <c r="G5" s="420">
        <f>IF(AND($BD10="￥",$BD11="￥"),"",$BD10)</f>
      </c>
      <c r="H5" s="420">
        <f>IF(AND($BD11="￥",$BD12="￥"),"",$BD11)</f>
      </c>
      <c r="I5" s="420">
        <f>IF(AND($BD12="￥",$BD13="￥"),"",$BD12)</f>
      </c>
      <c r="J5" s="420" t="str">
        <f>IF(AND($BD13="￥",$BD14="￥"),"",$BD13)</f>
        <v>￥</v>
      </c>
      <c r="K5" s="420" t="str">
        <f>IF(AND($BD14="￥",$BD15="￥"),"",$BD14)</f>
        <v>０</v>
      </c>
      <c r="L5" s="517" t="s">
        <v>41</v>
      </c>
      <c r="M5" s="518"/>
      <c r="N5" s="518"/>
      <c r="O5" s="518"/>
      <c r="P5" s="518"/>
      <c r="Q5" s="2"/>
      <c r="R5" s="5"/>
      <c r="S5" s="65"/>
      <c r="T5" s="2"/>
      <c r="U5" s="354"/>
      <c r="V5" s="355"/>
      <c r="W5" s="355"/>
      <c r="X5" s="355"/>
      <c r="Y5" s="355"/>
      <c r="Z5" s="355"/>
      <c r="AA5" s="355"/>
      <c r="AB5" s="355"/>
      <c r="AC5" s="356"/>
      <c r="AZ5" s="88" t="s">
        <v>63</v>
      </c>
      <c r="BA5" s="81" t="str">
        <f>MID(BA$17,1,1)</f>
        <v>0</v>
      </c>
      <c r="BB5" s="82">
        <f aca="true" t="shared" si="1" ref="BB5:BB13">BD18</f>
      </c>
      <c r="BC5" s="82">
        <f aca="true" t="shared" si="2" ref="BC5:BC14">WIDECHAR(BB5)</f>
      </c>
      <c r="BD5" s="77" t="str">
        <f t="shared" si="0"/>
        <v>￥</v>
      </c>
    </row>
    <row r="6" spans="1:56" ht="18" customHeight="1" thickBot="1">
      <c r="A6" s="4"/>
      <c r="B6" s="11" t="s">
        <v>3</v>
      </c>
      <c r="C6" s="433"/>
      <c r="D6" s="445"/>
      <c r="E6" s="419"/>
      <c r="F6" s="421"/>
      <c r="G6" s="421"/>
      <c r="H6" s="421"/>
      <c r="I6" s="421"/>
      <c r="J6" s="421"/>
      <c r="K6" s="421"/>
      <c r="L6" s="517"/>
      <c r="M6" s="518"/>
      <c r="N6" s="518"/>
      <c r="O6" s="518"/>
      <c r="P6" s="518"/>
      <c r="Q6" s="2"/>
      <c r="R6" s="5"/>
      <c r="S6" s="65" t="s">
        <v>49</v>
      </c>
      <c r="T6" s="2"/>
      <c r="U6" s="347"/>
      <c r="V6" s="348"/>
      <c r="W6" s="348"/>
      <c r="X6" s="348"/>
      <c r="Y6" s="348"/>
      <c r="Z6" s="348"/>
      <c r="AA6" s="348"/>
      <c r="AB6" s="348"/>
      <c r="AC6" s="349"/>
      <c r="AZ6" s="121" t="s">
        <v>76</v>
      </c>
      <c r="BA6" s="82">
        <f>MID(BA$17,2,1)</f>
      </c>
      <c r="BB6" s="82">
        <f t="shared" si="1"/>
      </c>
      <c r="BC6" s="82">
        <f t="shared" si="2"/>
      </c>
      <c r="BD6" s="77" t="str">
        <f t="shared" si="0"/>
        <v>￥</v>
      </c>
    </row>
    <row r="7" spans="1:56" ht="18" customHeight="1">
      <c r="A7" s="4"/>
      <c r="B7" s="2"/>
      <c r="C7" s="2"/>
      <c r="D7" s="2"/>
      <c r="E7" s="2"/>
      <c r="F7" s="2"/>
      <c r="G7" s="2"/>
      <c r="H7" s="2"/>
      <c r="I7" s="2"/>
      <c r="J7" s="2"/>
      <c r="K7" s="2"/>
      <c r="L7" s="2"/>
      <c r="M7" s="2"/>
      <c r="N7" s="2"/>
      <c r="O7" s="2"/>
      <c r="P7" s="402" t="s">
        <v>44</v>
      </c>
      <c r="Q7" s="422"/>
      <c r="R7" s="423"/>
      <c r="T7" s="2"/>
      <c r="U7" s="442"/>
      <c r="V7" s="442"/>
      <c r="W7" s="442"/>
      <c r="X7" s="442"/>
      <c r="Y7" s="442"/>
      <c r="Z7" s="442"/>
      <c r="AA7" s="442"/>
      <c r="AB7" s="442"/>
      <c r="AC7" s="443"/>
      <c r="BA7" s="81">
        <f>MID(BA$17,3,1)</f>
      </c>
      <c r="BB7" s="82">
        <f t="shared" si="1"/>
      </c>
      <c r="BC7" s="82">
        <f t="shared" si="2"/>
      </c>
      <c r="BD7" s="77" t="str">
        <f t="shared" si="0"/>
        <v>￥</v>
      </c>
    </row>
    <row r="8" spans="1:56" ht="18" customHeight="1">
      <c r="A8" s="4"/>
      <c r="B8" s="66" t="s">
        <v>43</v>
      </c>
      <c r="C8" s="14"/>
      <c r="D8" s="509"/>
      <c r="E8" s="509"/>
      <c r="F8" s="509"/>
      <c r="G8" s="509"/>
      <c r="H8" s="509"/>
      <c r="I8" s="509"/>
      <c r="J8" s="509"/>
      <c r="K8" s="509"/>
      <c r="L8" s="509"/>
      <c r="M8" s="509"/>
      <c r="N8" s="509"/>
      <c r="O8" s="2"/>
      <c r="P8" s="510"/>
      <c r="Q8" s="511"/>
      <c r="R8" s="512"/>
      <c r="S8" s="128" t="s">
        <v>79</v>
      </c>
      <c r="T8" s="12"/>
      <c r="U8" s="347"/>
      <c r="V8" s="347"/>
      <c r="W8" s="347"/>
      <c r="X8" s="347"/>
      <c r="Y8" s="347"/>
      <c r="Z8" s="347"/>
      <c r="AA8" s="347"/>
      <c r="AB8" s="347"/>
      <c r="AC8" s="9" t="s">
        <v>4</v>
      </c>
      <c r="BA8" s="81">
        <f>MID(BA$17,4,1)</f>
      </c>
      <c r="BB8" s="82">
        <f t="shared" si="1"/>
      </c>
      <c r="BC8" s="82">
        <f t="shared" si="2"/>
      </c>
      <c r="BD8" s="77" t="str">
        <f t="shared" si="0"/>
        <v>￥</v>
      </c>
    </row>
    <row r="9" spans="1:56" ht="18" customHeight="1">
      <c r="A9" s="4"/>
      <c r="B9" s="31" t="s">
        <v>86</v>
      </c>
      <c r="C9" s="2"/>
      <c r="D9" s="2"/>
      <c r="E9" s="516"/>
      <c r="F9" s="516"/>
      <c r="G9" s="516"/>
      <c r="H9" s="516"/>
      <c r="I9" s="2"/>
      <c r="J9" s="2"/>
      <c r="K9" s="2"/>
      <c r="L9" s="2"/>
      <c r="M9" s="2"/>
      <c r="N9" s="2"/>
      <c r="O9" s="2"/>
      <c r="P9" s="513"/>
      <c r="Q9" s="514"/>
      <c r="R9" s="515"/>
      <c r="S9" s="69" t="s">
        <v>39</v>
      </c>
      <c r="T9" s="48"/>
      <c r="U9" s="413"/>
      <c r="V9" s="413"/>
      <c r="W9" s="413"/>
      <c r="X9" s="413"/>
      <c r="Y9" s="116"/>
      <c r="Z9" s="116"/>
      <c r="AA9" s="116"/>
      <c r="AB9" s="116"/>
      <c r="AC9" s="9"/>
      <c r="BA9" s="81">
        <f>MID(BA$17,5,1)</f>
      </c>
      <c r="BB9" s="82">
        <f t="shared" si="1"/>
      </c>
      <c r="BC9" s="82">
        <f t="shared" si="2"/>
      </c>
      <c r="BD9" s="77" t="str">
        <f t="shared" si="0"/>
        <v>￥</v>
      </c>
    </row>
    <row r="10" spans="1:56" ht="21" customHeight="1">
      <c r="A10" s="415" t="s">
        <v>45</v>
      </c>
      <c r="B10" s="403"/>
      <c r="C10" s="403"/>
      <c r="D10" s="403"/>
      <c r="E10" s="403"/>
      <c r="F10" s="404"/>
      <c r="G10" s="402" t="s">
        <v>46</v>
      </c>
      <c r="H10" s="360"/>
      <c r="I10" s="360"/>
      <c r="J10" s="361"/>
      <c r="K10" s="402" t="s">
        <v>6</v>
      </c>
      <c r="L10" s="360"/>
      <c r="M10" s="360"/>
      <c r="N10" s="361"/>
      <c r="O10" s="402" t="s">
        <v>7</v>
      </c>
      <c r="P10" s="360"/>
      <c r="Q10" s="360"/>
      <c r="R10" s="361"/>
      <c r="S10" s="69" t="s">
        <v>40</v>
      </c>
      <c r="T10" s="68"/>
      <c r="U10" s="414"/>
      <c r="V10" s="414"/>
      <c r="W10" s="414"/>
      <c r="X10" s="414"/>
      <c r="Y10" s="117"/>
      <c r="Z10" s="117"/>
      <c r="AA10" s="117"/>
      <c r="AB10" s="117"/>
      <c r="AC10" s="13"/>
      <c r="BA10" s="81">
        <f>MID(BA$17,6,1)</f>
      </c>
      <c r="BB10" s="82">
        <f t="shared" si="1"/>
      </c>
      <c r="BC10" s="82">
        <f t="shared" si="2"/>
      </c>
      <c r="BD10" s="77" t="str">
        <f t="shared" si="0"/>
        <v>￥</v>
      </c>
    </row>
    <row r="11" spans="1:56" ht="21" customHeight="1">
      <c r="A11" s="32" t="s">
        <v>22</v>
      </c>
      <c r="B11" s="33"/>
      <c r="C11" s="405">
        <v>0</v>
      </c>
      <c r="D11" s="406"/>
      <c r="E11" s="406"/>
      <c r="F11" s="407"/>
      <c r="G11" s="405">
        <v>0</v>
      </c>
      <c r="H11" s="406"/>
      <c r="I11" s="406"/>
      <c r="J11" s="407"/>
      <c r="K11" s="408">
        <v>0</v>
      </c>
      <c r="L11" s="409"/>
      <c r="M11" s="409"/>
      <c r="N11" s="410"/>
      <c r="O11" s="408">
        <f>IF(C11="","",+C11-G11-K11)</f>
        <v>0</v>
      </c>
      <c r="P11" s="409"/>
      <c r="Q11" s="409"/>
      <c r="R11" s="410"/>
      <c r="S11" s="16"/>
      <c r="T11" s="17"/>
      <c r="U11" s="302" t="s">
        <v>94</v>
      </c>
      <c r="V11" s="303"/>
      <c r="W11" s="303"/>
      <c r="X11" s="303"/>
      <c r="Y11" s="303"/>
      <c r="Z11" s="303"/>
      <c r="AA11" s="303"/>
      <c r="AB11" s="303"/>
      <c r="AC11" s="304"/>
      <c r="BA11" s="81">
        <f>MID(BA$17,7,1)</f>
      </c>
      <c r="BB11" s="82">
        <f t="shared" si="1"/>
      </c>
      <c r="BC11" s="82">
        <f t="shared" si="2"/>
      </c>
      <c r="BD11" s="77" t="str">
        <f t="shared" si="0"/>
        <v>￥</v>
      </c>
    </row>
    <row r="12" spans="1:56" ht="21" customHeight="1">
      <c r="A12" s="24" t="s">
        <v>23</v>
      </c>
      <c r="B12" s="14"/>
      <c r="C12" s="426">
        <f>C11*0.08</f>
        <v>0</v>
      </c>
      <c r="D12" s="427"/>
      <c r="E12" s="427"/>
      <c r="F12" s="428"/>
      <c r="G12" s="426">
        <f>G11*0.08</f>
        <v>0</v>
      </c>
      <c r="H12" s="427"/>
      <c r="I12" s="427"/>
      <c r="J12" s="428"/>
      <c r="K12" s="426">
        <f>K11*0.08</f>
        <v>0</v>
      </c>
      <c r="L12" s="427"/>
      <c r="M12" s="427"/>
      <c r="N12" s="428"/>
      <c r="O12" s="429">
        <f>IF(C12="","",+C12-G12-K12)</f>
        <v>0</v>
      </c>
      <c r="P12" s="430"/>
      <c r="Q12" s="430"/>
      <c r="R12" s="431"/>
      <c r="S12" s="320" t="s">
        <v>1</v>
      </c>
      <c r="T12" s="317"/>
      <c r="U12" s="334"/>
      <c r="V12" s="335"/>
      <c r="W12" s="336"/>
      <c r="X12" s="328" t="s">
        <v>58</v>
      </c>
      <c r="Y12" s="329"/>
      <c r="Z12" s="333"/>
      <c r="AA12" s="333"/>
      <c r="AB12" s="333"/>
      <c r="AC12" s="21" t="s">
        <v>5</v>
      </c>
      <c r="BA12" s="81">
        <f>MID(BA$17,8,1)</f>
      </c>
      <c r="BB12" s="82">
        <f t="shared" si="1"/>
      </c>
      <c r="BC12" s="82">
        <f t="shared" si="2"/>
      </c>
      <c r="BD12" s="77" t="str">
        <f t="shared" si="0"/>
        <v>￥</v>
      </c>
    </row>
    <row r="13" spans="1:56" ht="21" customHeight="1">
      <c r="A13" s="71" t="s">
        <v>36</v>
      </c>
      <c r="B13" s="402" t="s">
        <v>47</v>
      </c>
      <c r="C13" s="403"/>
      <c r="D13" s="403"/>
      <c r="E13" s="403"/>
      <c r="F13" s="403"/>
      <c r="G13" s="403"/>
      <c r="H13" s="404"/>
      <c r="I13" s="402" t="s">
        <v>11</v>
      </c>
      <c r="J13" s="404"/>
      <c r="K13" s="402" t="s">
        <v>12</v>
      </c>
      <c r="L13" s="404"/>
      <c r="M13" s="402" t="s">
        <v>13</v>
      </c>
      <c r="N13" s="403"/>
      <c r="O13" s="404"/>
      <c r="P13" s="402" t="s">
        <v>14</v>
      </c>
      <c r="Q13" s="403"/>
      <c r="R13" s="404"/>
      <c r="S13" s="320" t="s">
        <v>8</v>
      </c>
      <c r="T13" s="317"/>
      <c r="U13" s="339"/>
      <c r="V13" s="411"/>
      <c r="W13" s="412"/>
      <c r="X13" s="320" t="s">
        <v>9</v>
      </c>
      <c r="Y13" s="317"/>
      <c r="Z13" s="308"/>
      <c r="AA13" s="309"/>
      <c r="AB13" s="309"/>
      <c r="AC13" s="310"/>
      <c r="BA13" s="81">
        <f>MID(BA$17,9,1)</f>
      </c>
      <c r="BB13" s="82">
        <f t="shared" si="1"/>
      </c>
      <c r="BC13" s="82">
        <f t="shared" si="2"/>
      </c>
      <c r="BD13" s="77" t="str">
        <f t="shared" si="0"/>
        <v>￥</v>
      </c>
    </row>
    <row r="14" spans="1:56" ht="21" customHeight="1">
      <c r="A14" s="76"/>
      <c r="B14" s="323"/>
      <c r="C14" s="324"/>
      <c r="D14" s="324"/>
      <c r="E14" s="324"/>
      <c r="F14" s="324"/>
      <c r="G14" s="324"/>
      <c r="H14" s="392"/>
      <c r="I14" s="500"/>
      <c r="J14" s="501"/>
      <c r="K14" s="504"/>
      <c r="L14" s="503"/>
      <c r="M14" s="305"/>
      <c r="N14" s="306"/>
      <c r="O14" s="307"/>
      <c r="P14" s="323"/>
      <c r="Q14" s="324"/>
      <c r="R14" s="392"/>
      <c r="S14" s="400" t="s">
        <v>10</v>
      </c>
      <c r="T14" s="401"/>
      <c r="U14" s="330"/>
      <c r="V14" s="331"/>
      <c r="W14" s="331"/>
      <c r="X14" s="331"/>
      <c r="Y14" s="331"/>
      <c r="Z14" s="331"/>
      <c r="AA14" s="331"/>
      <c r="AB14" s="331"/>
      <c r="AC14" s="332"/>
      <c r="BA14" s="81">
        <f>MID(BA$17,10,1)</f>
      </c>
      <c r="BB14" s="82" t="str">
        <f>BC26</f>
        <v>0</v>
      </c>
      <c r="BC14" s="82" t="str">
        <f t="shared" si="2"/>
        <v>０</v>
      </c>
      <c r="BD14" s="77" t="str">
        <f t="shared" si="0"/>
        <v>０</v>
      </c>
    </row>
    <row r="15" spans="1:56" ht="21" customHeight="1" thickBot="1">
      <c r="A15" s="76"/>
      <c r="B15" s="508"/>
      <c r="C15" s="324"/>
      <c r="D15" s="324"/>
      <c r="E15" s="324"/>
      <c r="F15" s="324"/>
      <c r="G15" s="324"/>
      <c r="H15" s="392"/>
      <c r="I15" s="500">
        <v>0</v>
      </c>
      <c r="J15" s="501"/>
      <c r="K15" s="504">
        <v>0</v>
      </c>
      <c r="L15" s="503"/>
      <c r="M15" s="305">
        <f aca="true" t="shared" si="3" ref="M15:M23">ROUND(+I15*K15,0)</f>
        <v>0</v>
      </c>
      <c r="N15" s="306"/>
      <c r="O15" s="307"/>
      <c r="P15" s="323"/>
      <c r="Q15" s="324"/>
      <c r="R15" s="392"/>
      <c r="S15" s="395" t="s">
        <v>21</v>
      </c>
      <c r="T15" s="396"/>
      <c r="U15" s="397"/>
      <c r="V15" s="398"/>
      <c r="W15" s="398"/>
      <c r="X15" s="398"/>
      <c r="Y15" s="398"/>
      <c r="Z15" s="398"/>
      <c r="AA15" s="398"/>
      <c r="AB15" s="398"/>
      <c r="AC15" s="399"/>
      <c r="BA15" s="81"/>
      <c r="BB15" s="82"/>
      <c r="BC15" s="82"/>
      <c r="BD15" s="77"/>
    </row>
    <row r="16" spans="1:56" ht="21" customHeight="1" thickTop="1">
      <c r="A16" s="76"/>
      <c r="B16" s="323"/>
      <c r="C16" s="324"/>
      <c r="D16" s="324"/>
      <c r="E16" s="324"/>
      <c r="F16" s="324"/>
      <c r="G16" s="324"/>
      <c r="H16" s="392"/>
      <c r="I16" s="500">
        <v>0</v>
      </c>
      <c r="J16" s="501"/>
      <c r="K16" s="504">
        <v>0</v>
      </c>
      <c r="L16" s="503"/>
      <c r="M16" s="305">
        <f t="shared" si="3"/>
        <v>0</v>
      </c>
      <c r="N16" s="306"/>
      <c r="O16" s="307"/>
      <c r="P16" s="323"/>
      <c r="Q16" s="324"/>
      <c r="R16" s="325"/>
      <c r="S16" s="387" t="s">
        <v>87</v>
      </c>
      <c r="T16" s="388"/>
      <c r="U16" s="388"/>
      <c r="V16" s="388"/>
      <c r="W16" s="388"/>
      <c r="X16" s="388"/>
      <c r="Y16" s="389"/>
      <c r="Z16" s="386" t="s">
        <v>15</v>
      </c>
      <c r="AA16" s="387"/>
      <c r="AB16" s="393"/>
      <c r="AC16" s="394"/>
      <c r="BA16" s="81"/>
      <c r="BB16" s="82"/>
      <c r="BC16" s="82"/>
      <c r="BD16" s="77"/>
    </row>
    <row r="17" spans="1:56" ht="21" customHeight="1">
      <c r="A17" s="76"/>
      <c r="B17" s="323"/>
      <c r="C17" s="324"/>
      <c r="D17" s="324"/>
      <c r="E17" s="324"/>
      <c r="F17" s="324"/>
      <c r="G17" s="324"/>
      <c r="H17" s="392"/>
      <c r="I17" s="500">
        <v>0</v>
      </c>
      <c r="J17" s="501"/>
      <c r="K17" s="504">
        <v>0</v>
      </c>
      <c r="L17" s="503"/>
      <c r="M17" s="305">
        <f t="shared" si="3"/>
        <v>0</v>
      </c>
      <c r="N17" s="306"/>
      <c r="O17" s="307"/>
      <c r="P17" s="323"/>
      <c r="Q17" s="324"/>
      <c r="R17" s="325"/>
      <c r="S17" s="316" t="s">
        <v>16</v>
      </c>
      <c r="T17" s="317"/>
      <c r="U17" s="320" t="s">
        <v>17</v>
      </c>
      <c r="V17" s="327"/>
      <c r="W17" s="317"/>
      <c r="X17" s="320" t="s">
        <v>18</v>
      </c>
      <c r="Y17" s="327"/>
      <c r="Z17" s="317"/>
      <c r="AA17" s="320" t="s">
        <v>19</v>
      </c>
      <c r="AB17" s="327"/>
      <c r="AC17" s="317"/>
      <c r="BA17" s="81" t="str">
        <f>FIXED(M27,0,TRUE)</f>
        <v>0</v>
      </c>
      <c r="BB17" s="82" t="str">
        <f>RIGHT(BA$17,10)</f>
        <v>0</v>
      </c>
      <c r="BC17" s="82">
        <f aca="true" t="shared" si="4" ref="BC17:BC26">IF(BB17=BB18,"",BB17)</f>
      </c>
      <c r="BD17" s="77"/>
    </row>
    <row r="18" spans="1:56" ht="21" customHeight="1">
      <c r="A18" s="76"/>
      <c r="B18" s="323"/>
      <c r="C18" s="324"/>
      <c r="D18" s="324"/>
      <c r="E18" s="324"/>
      <c r="F18" s="324"/>
      <c r="G18" s="324"/>
      <c r="H18" s="392"/>
      <c r="I18" s="500"/>
      <c r="J18" s="501"/>
      <c r="K18" s="504"/>
      <c r="L18" s="503"/>
      <c r="M18" s="305">
        <f t="shared" si="3"/>
        <v>0</v>
      </c>
      <c r="N18" s="306"/>
      <c r="O18" s="307"/>
      <c r="P18" s="323"/>
      <c r="Q18" s="324"/>
      <c r="R18" s="325"/>
      <c r="S18" s="337"/>
      <c r="T18" s="338"/>
      <c r="U18" s="26"/>
      <c r="V18" s="34"/>
      <c r="W18" s="25"/>
      <c r="X18" s="23"/>
      <c r="Y18" s="34"/>
      <c r="Z18" s="23"/>
      <c r="AA18" s="26"/>
      <c r="AB18" s="34"/>
      <c r="AC18" s="25"/>
      <c r="BA18" s="81"/>
      <c r="BB18" s="82" t="str">
        <f>RIGHT(BA$17,9)</f>
        <v>0</v>
      </c>
      <c r="BC18" s="82">
        <f t="shared" si="4"/>
      </c>
      <c r="BD18" s="77">
        <f aca="true" t="shared" si="5" ref="BD18:BD26">LEFT(BC17,1)</f>
      </c>
    </row>
    <row r="19" spans="1:56" ht="21" customHeight="1">
      <c r="A19" s="76"/>
      <c r="B19" s="323"/>
      <c r="C19" s="324"/>
      <c r="D19" s="324"/>
      <c r="E19" s="324"/>
      <c r="F19" s="324"/>
      <c r="G19" s="324"/>
      <c r="H19" s="392"/>
      <c r="I19" s="500"/>
      <c r="J19" s="501"/>
      <c r="K19" s="504"/>
      <c r="L19" s="503"/>
      <c r="M19" s="305">
        <f t="shared" si="3"/>
        <v>0</v>
      </c>
      <c r="N19" s="306"/>
      <c r="O19" s="307"/>
      <c r="P19" s="323"/>
      <c r="Q19" s="324"/>
      <c r="R19" s="325"/>
      <c r="S19" s="337"/>
      <c r="T19" s="338"/>
      <c r="U19" s="8"/>
      <c r="V19" s="35"/>
      <c r="W19" s="5"/>
      <c r="Y19" s="35"/>
      <c r="AA19" s="8"/>
      <c r="AB19" s="35"/>
      <c r="AC19" s="5"/>
      <c r="BA19" s="81"/>
      <c r="BB19" s="82" t="str">
        <f>RIGHT(BA$17,8)</f>
        <v>0</v>
      </c>
      <c r="BC19" s="82">
        <f t="shared" si="4"/>
      </c>
      <c r="BD19" s="77">
        <f t="shared" si="5"/>
      </c>
    </row>
    <row r="20" spans="1:56" ht="21" customHeight="1">
      <c r="A20" s="76"/>
      <c r="B20" s="323"/>
      <c r="C20" s="324"/>
      <c r="D20" s="324"/>
      <c r="E20" s="324"/>
      <c r="F20" s="324"/>
      <c r="G20" s="324"/>
      <c r="H20" s="392"/>
      <c r="I20" s="500"/>
      <c r="J20" s="501"/>
      <c r="K20" s="504"/>
      <c r="L20" s="503"/>
      <c r="M20" s="305">
        <f t="shared" si="3"/>
        <v>0</v>
      </c>
      <c r="N20" s="306"/>
      <c r="O20" s="307"/>
      <c r="P20" s="323"/>
      <c r="Q20" s="324"/>
      <c r="R20" s="325"/>
      <c r="S20" s="337"/>
      <c r="T20" s="338"/>
      <c r="U20" s="26"/>
      <c r="V20" s="34"/>
      <c r="W20" s="25"/>
      <c r="X20" s="23"/>
      <c r="Y20" s="34"/>
      <c r="Z20" s="23"/>
      <c r="AA20" s="26"/>
      <c r="AB20" s="34"/>
      <c r="AC20" s="25"/>
      <c r="BA20" s="81"/>
      <c r="BB20" s="82" t="str">
        <f>RIGHT(BA$17,7)</f>
        <v>0</v>
      </c>
      <c r="BC20" s="82">
        <f t="shared" si="4"/>
      </c>
      <c r="BD20" s="77">
        <f t="shared" si="5"/>
      </c>
    </row>
    <row r="21" spans="1:56" ht="21" customHeight="1">
      <c r="A21" s="76"/>
      <c r="B21" s="323"/>
      <c r="C21" s="324"/>
      <c r="D21" s="324"/>
      <c r="E21" s="324"/>
      <c r="F21" s="324"/>
      <c r="G21" s="324"/>
      <c r="H21" s="392"/>
      <c r="I21" s="500"/>
      <c r="J21" s="501"/>
      <c r="K21" s="504"/>
      <c r="L21" s="503"/>
      <c r="M21" s="305">
        <f t="shared" si="3"/>
        <v>0</v>
      </c>
      <c r="N21" s="306"/>
      <c r="O21" s="307"/>
      <c r="P21" s="323"/>
      <c r="Q21" s="324"/>
      <c r="R21" s="325"/>
      <c r="S21" s="337"/>
      <c r="T21" s="338"/>
      <c r="U21" s="8"/>
      <c r="V21" s="35"/>
      <c r="W21" s="5"/>
      <c r="Y21" s="35"/>
      <c r="AA21" s="8"/>
      <c r="AB21" s="35"/>
      <c r="AC21" s="5"/>
      <c r="BA21" s="81"/>
      <c r="BB21" s="82" t="str">
        <f>RIGHT(BA$17,6)</f>
        <v>0</v>
      </c>
      <c r="BC21" s="82">
        <f t="shared" si="4"/>
      </c>
      <c r="BD21" s="77">
        <f t="shared" si="5"/>
      </c>
    </row>
    <row r="22" spans="1:56" ht="21" customHeight="1">
      <c r="A22" s="76"/>
      <c r="B22" s="323"/>
      <c r="C22" s="324"/>
      <c r="D22" s="324"/>
      <c r="E22" s="324"/>
      <c r="F22" s="324"/>
      <c r="G22" s="324"/>
      <c r="H22" s="392"/>
      <c r="I22" s="500"/>
      <c r="J22" s="501"/>
      <c r="K22" s="504"/>
      <c r="L22" s="503"/>
      <c r="M22" s="305">
        <f t="shared" si="3"/>
        <v>0</v>
      </c>
      <c r="N22" s="306"/>
      <c r="O22" s="307"/>
      <c r="P22" s="323"/>
      <c r="Q22" s="324"/>
      <c r="R22" s="325"/>
      <c r="S22" s="337"/>
      <c r="T22" s="338"/>
      <c r="U22" s="26"/>
      <c r="V22" s="34"/>
      <c r="W22" s="25"/>
      <c r="X22" s="23"/>
      <c r="Y22" s="34"/>
      <c r="Z22" s="23"/>
      <c r="AA22" s="26"/>
      <c r="AB22" s="34"/>
      <c r="AC22" s="25"/>
      <c r="BA22" s="81"/>
      <c r="BB22" s="82" t="str">
        <f>RIGHT(BA$17,5)</f>
        <v>0</v>
      </c>
      <c r="BC22" s="82">
        <f t="shared" si="4"/>
      </c>
      <c r="BD22" s="77">
        <f t="shared" si="5"/>
      </c>
    </row>
    <row r="23" spans="1:56" ht="21" customHeight="1">
      <c r="A23" s="76"/>
      <c r="B23" s="323"/>
      <c r="C23" s="324"/>
      <c r="D23" s="324"/>
      <c r="E23" s="324"/>
      <c r="F23" s="324"/>
      <c r="G23" s="324"/>
      <c r="H23" s="392"/>
      <c r="I23" s="500"/>
      <c r="J23" s="501"/>
      <c r="K23" s="504"/>
      <c r="L23" s="503"/>
      <c r="M23" s="305">
        <f t="shared" si="3"/>
        <v>0</v>
      </c>
      <c r="N23" s="306"/>
      <c r="O23" s="307"/>
      <c r="P23" s="323"/>
      <c r="Q23" s="324"/>
      <c r="R23" s="325"/>
      <c r="S23" s="316" t="s">
        <v>20</v>
      </c>
      <c r="T23" s="317"/>
      <c r="U23" s="26"/>
      <c r="V23" s="34"/>
      <c r="W23" s="25"/>
      <c r="X23" s="23"/>
      <c r="Y23" s="34"/>
      <c r="Z23" s="23"/>
      <c r="AA23" s="26"/>
      <c r="AB23" s="34"/>
      <c r="AC23" s="25"/>
      <c r="BA23" s="81"/>
      <c r="BB23" s="82" t="str">
        <f>RIGHT(BA$17,4)</f>
        <v>0</v>
      </c>
      <c r="BC23" s="82">
        <f t="shared" si="4"/>
      </c>
      <c r="BD23" s="77">
        <f t="shared" si="5"/>
      </c>
    </row>
    <row r="24" spans="1:56" ht="21" customHeight="1">
      <c r="A24" s="143"/>
      <c r="B24" s="497" t="s">
        <v>95</v>
      </c>
      <c r="C24" s="498"/>
      <c r="D24" s="498"/>
      <c r="E24" s="498"/>
      <c r="F24" s="498"/>
      <c r="G24" s="498"/>
      <c r="H24" s="499"/>
      <c r="I24" s="500"/>
      <c r="J24" s="501"/>
      <c r="K24" s="502"/>
      <c r="L24" s="503"/>
      <c r="M24" s="505">
        <v>0</v>
      </c>
      <c r="N24" s="506"/>
      <c r="O24" s="507"/>
      <c r="P24" s="311"/>
      <c r="Q24" s="312"/>
      <c r="R24" s="362"/>
      <c r="S24" s="316" t="s">
        <v>90</v>
      </c>
      <c r="T24" s="321"/>
      <c r="U24" s="322"/>
      <c r="V24" s="326" t="s">
        <v>88</v>
      </c>
      <c r="W24" s="327"/>
      <c r="X24" s="327"/>
      <c r="Y24" s="317"/>
      <c r="Z24" s="320" t="s">
        <v>89</v>
      </c>
      <c r="AA24" s="321"/>
      <c r="AB24" s="321"/>
      <c r="AC24" s="322"/>
      <c r="BA24" s="81"/>
      <c r="BB24" s="82" t="str">
        <f>RIGHT(BA$17,3)</f>
        <v>0</v>
      </c>
      <c r="BC24" s="82">
        <f t="shared" si="4"/>
      </c>
      <c r="BD24" s="77">
        <f t="shared" si="5"/>
      </c>
    </row>
    <row r="25" spans="1:56" ht="21" customHeight="1">
      <c r="A25" s="74"/>
      <c r="B25" s="359" t="s">
        <v>55</v>
      </c>
      <c r="C25" s="360"/>
      <c r="D25" s="360"/>
      <c r="E25" s="360"/>
      <c r="F25" s="360"/>
      <c r="G25" s="360"/>
      <c r="H25" s="361"/>
      <c r="I25" s="314"/>
      <c r="J25" s="315"/>
      <c r="K25" s="371"/>
      <c r="L25" s="372"/>
      <c r="M25" s="375">
        <f>SUM(M14:O24)</f>
        <v>0</v>
      </c>
      <c r="N25" s="376"/>
      <c r="O25" s="377"/>
      <c r="P25" s="311"/>
      <c r="Q25" s="312"/>
      <c r="R25" s="362"/>
      <c r="S25" s="45"/>
      <c r="T25" s="44"/>
      <c r="U25" s="39"/>
      <c r="V25" s="46"/>
      <c r="W25" s="46"/>
      <c r="X25" s="46"/>
      <c r="Y25" s="47"/>
      <c r="Z25" s="38"/>
      <c r="AA25" s="44"/>
      <c r="AB25" s="44"/>
      <c r="AC25" s="39"/>
      <c r="BA25" s="81"/>
      <c r="BB25" s="82" t="str">
        <f>RIGHT(BA$17,2)</f>
        <v>0</v>
      </c>
      <c r="BC25" s="82">
        <f t="shared" si="4"/>
      </c>
      <c r="BD25" s="77">
        <f t="shared" si="5"/>
      </c>
    </row>
    <row r="26" spans="1:56" ht="21" customHeight="1">
      <c r="A26" s="75"/>
      <c r="B26" s="359" t="s">
        <v>56</v>
      </c>
      <c r="C26" s="360"/>
      <c r="D26" s="360"/>
      <c r="E26" s="360"/>
      <c r="F26" s="360"/>
      <c r="G26" s="360"/>
      <c r="H26" s="361"/>
      <c r="I26" s="314"/>
      <c r="J26" s="315"/>
      <c r="K26" s="371"/>
      <c r="L26" s="372"/>
      <c r="M26" s="375">
        <f>ROUNDDOWN(+M25*0.1,0)</f>
        <v>0</v>
      </c>
      <c r="N26" s="376"/>
      <c r="O26" s="377"/>
      <c r="P26" s="311"/>
      <c r="Q26" s="312"/>
      <c r="R26" s="362"/>
      <c r="S26" s="4"/>
      <c r="T26" s="2"/>
      <c r="U26" s="5"/>
      <c r="V26" s="2"/>
      <c r="W26" s="2"/>
      <c r="X26" s="2"/>
      <c r="Y26" s="5"/>
      <c r="Z26" s="8"/>
      <c r="AA26" s="2"/>
      <c r="AB26" s="2"/>
      <c r="AC26" s="5"/>
      <c r="BA26" s="81"/>
      <c r="BB26" s="82" t="str">
        <f>RIGHT(BA$17,1)</f>
        <v>0</v>
      </c>
      <c r="BC26" s="82" t="str">
        <f t="shared" si="4"/>
        <v>0</v>
      </c>
      <c r="BD26" s="77">
        <f t="shared" si="5"/>
      </c>
    </row>
    <row r="27" spans="1:56" ht="21" customHeight="1" thickBot="1">
      <c r="A27" s="67"/>
      <c r="B27" s="368" t="s">
        <v>57</v>
      </c>
      <c r="C27" s="369"/>
      <c r="D27" s="369"/>
      <c r="E27" s="369"/>
      <c r="F27" s="369"/>
      <c r="G27" s="369"/>
      <c r="H27" s="370"/>
      <c r="I27" s="363"/>
      <c r="J27" s="364"/>
      <c r="K27" s="373"/>
      <c r="L27" s="374"/>
      <c r="M27" s="378">
        <f>+M25+M26</f>
        <v>0</v>
      </c>
      <c r="N27" s="379"/>
      <c r="O27" s="380"/>
      <c r="P27" s="365"/>
      <c r="Q27" s="366"/>
      <c r="R27" s="367"/>
      <c r="S27" s="141"/>
      <c r="T27" s="14"/>
      <c r="U27" s="18"/>
      <c r="V27" s="14"/>
      <c r="W27" s="14"/>
      <c r="X27" s="14"/>
      <c r="Y27" s="18"/>
      <c r="Z27" s="19"/>
      <c r="AA27" s="14"/>
      <c r="AB27" s="14"/>
      <c r="AC27" s="18"/>
      <c r="BA27" s="83"/>
      <c r="BB27" s="84" t="s">
        <v>54</v>
      </c>
      <c r="BC27" s="84"/>
      <c r="BD27" s="85"/>
    </row>
    <row r="28" ht="14.25" thickTop="1">
      <c r="AC28" s="142" t="s">
        <v>96</v>
      </c>
    </row>
  </sheetData>
  <sheetProtection/>
  <mergeCells count="143">
    <mergeCell ref="N2:R2"/>
    <mergeCell ref="S2:U2"/>
    <mergeCell ref="V2:AC2"/>
    <mergeCell ref="AF2:AH2"/>
    <mergeCell ref="T3:V3"/>
    <mergeCell ref="U4:AC4"/>
    <mergeCell ref="C5:C6"/>
    <mergeCell ref="D5:D6"/>
    <mergeCell ref="E5:E6"/>
    <mergeCell ref="F5:F6"/>
    <mergeCell ref="G5:G6"/>
    <mergeCell ref="H5:H6"/>
    <mergeCell ref="E9:H9"/>
    <mergeCell ref="U9:X9"/>
    <mergeCell ref="A10:F10"/>
    <mergeCell ref="G10:J10"/>
    <mergeCell ref="I5:I6"/>
    <mergeCell ref="J5:J6"/>
    <mergeCell ref="K5:K6"/>
    <mergeCell ref="L5:P6"/>
    <mergeCell ref="U5:AC5"/>
    <mergeCell ref="U6:AC6"/>
    <mergeCell ref="C11:F11"/>
    <mergeCell ref="G11:J11"/>
    <mergeCell ref="K11:N11"/>
    <mergeCell ref="O11:R11"/>
    <mergeCell ref="U10:X10"/>
    <mergeCell ref="P7:R7"/>
    <mergeCell ref="U7:AC7"/>
    <mergeCell ref="D8:N8"/>
    <mergeCell ref="P8:R9"/>
    <mergeCell ref="U8:AB8"/>
    <mergeCell ref="G12:J12"/>
    <mergeCell ref="K12:N12"/>
    <mergeCell ref="O12:R12"/>
    <mergeCell ref="S12:T12"/>
    <mergeCell ref="U12:W12"/>
    <mergeCell ref="K10:N10"/>
    <mergeCell ref="O10:R10"/>
    <mergeCell ref="X12:Y12"/>
    <mergeCell ref="Z12:AB12"/>
    <mergeCell ref="U13:W13"/>
    <mergeCell ref="X13:Y13"/>
    <mergeCell ref="B13:H13"/>
    <mergeCell ref="I13:J13"/>
    <mergeCell ref="K13:L13"/>
    <mergeCell ref="M13:O13"/>
    <mergeCell ref="Z13:AC13"/>
    <mergeCell ref="C12:F12"/>
    <mergeCell ref="B14:H14"/>
    <mergeCell ref="I14:J14"/>
    <mergeCell ref="K14:L14"/>
    <mergeCell ref="M14:O14"/>
    <mergeCell ref="P14:R14"/>
    <mergeCell ref="S14:T14"/>
    <mergeCell ref="U14:AC14"/>
    <mergeCell ref="P13:R13"/>
    <mergeCell ref="S13:T13"/>
    <mergeCell ref="B15:H15"/>
    <mergeCell ref="I15:J15"/>
    <mergeCell ref="K15:L15"/>
    <mergeCell ref="M15:O15"/>
    <mergeCell ref="P15:R15"/>
    <mergeCell ref="S15:T15"/>
    <mergeCell ref="U15:AC15"/>
    <mergeCell ref="B16:H16"/>
    <mergeCell ref="I16:J16"/>
    <mergeCell ref="K16:L16"/>
    <mergeCell ref="M16:O16"/>
    <mergeCell ref="P16:R16"/>
    <mergeCell ref="S16:Y16"/>
    <mergeCell ref="Z16:AA16"/>
    <mergeCell ref="AB16:AC16"/>
    <mergeCell ref="B17:H17"/>
    <mergeCell ref="I17:J17"/>
    <mergeCell ref="K17:L17"/>
    <mergeCell ref="M17:O17"/>
    <mergeCell ref="P17:R17"/>
    <mergeCell ref="S17:T17"/>
    <mergeCell ref="U17:W17"/>
    <mergeCell ref="X17:Z17"/>
    <mergeCell ref="AA17:AC17"/>
    <mergeCell ref="B18:H18"/>
    <mergeCell ref="I18:J18"/>
    <mergeCell ref="K18:L18"/>
    <mergeCell ref="M18:O18"/>
    <mergeCell ref="S20:T20"/>
    <mergeCell ref="B19:H19"/>
    <mergeCell ref="I19:J19"/>
    <mergeCell ref="K19:L19"/>
    <mergeCell ref="M19:O19"/>
    <mergeCell ref="P18:R18"/>
    <mergeCell ref="S18:T18"/>
    <mergeCell ref="P19:R19"/>
    <mergeCell ref="S19:T19"/>
    <mergeCell ref="S21:T21"/>
    <mergeCell ref="B20:H20"/>
    <mergeCell ref="I20:J20"/>
    <mergeCell ref="B21:H21"/>
    <mergeCell ref="I21:J21"/>
    <mergeCell ref="K21:L21"/>
    <mergeCell ref="K20:L20"/>
    <mergeCell ref="M20:O20"/>
    <mergeCell ref="P20:R20"/>
    <mergeCell ref="B23:H23"/>
    <mergeCell ref="I23:J23"/>
    <mergeCell ref="K23:L23"/>
    <mergeCell ref="P21:R21"/>
    <mergeCell ref="B22:H22"/>
    <mergeCell ref="I22:J22"/>
    <mergeCell ref="K26:L26"/>
    <mergeCell ref="M26:O26"/>
    <mergeCell ref="M23:O23"/>
    <mergeCell ref="M24:O24"/>
    <mergeCell ref="P24:R24"/>
    <mergeCell ref="M21:O21"/>
    <mergeCell ref="I24:J24"/>
    <mergeCell ref="K24:L24"/>
    <mergeCell ref="K22:L22"/>
    <mergeCell ref="M22:O22"/>
    <mergeCell ref="S22:T22"/>
    <mergeCell ref="P23:R23"/>
    <mergeCell ref="S23:T23"/>
    <mergeCell ref="B27:H27"/>
    <mergeCell ref="I27:J27"/>
    <mergeCell ref="K27:L27"/>
    <mergeCell ref="M27:O27"/>
    <mergeCell ref="P27:R27"/>
    <mergeCell ref="P22:R22"/>
    <mergeCell ref="B25:H25"/>
    <mergeCell ref="I25:J25"/>
    <mergeCell ref="K25:L25"/>
    <mergeCell ref="M25:O25"/>
    <mergeCell ref="B26:H26"/>
    <mergeCell ref="I26:J26"/>
    <mergeCell ref="B24:H24"/>
    <mergeCell ref="V24:Y24"/>
    <mergeCell ref="A1:AC1"/>
    <mergeCell ref="U11:AC11"/>
    <mergeCell ref="P26:R26"/>
    <mergeCell ref="S24:U24"/>
    <mergeCell ref="Z24:AC24"/>
    <mergeCell ref="P25:R25"/>
  </mergeCells>
  <dataValidations count="2">
    <dataValidation type="list" allowBlank="1" showInputMessage="1" showErrorMessage="1" sqref="X12:Y12">
      <formula1>$AZ$1:$AZ$6</formula1>
    </dataValidation>
    <dataValidation type="list" allowBlank="1" showInputMessage="1" showErrorMessage="1" sqref="U13:W13">
      <formula1>$BA$1:$BA$3</formula1>
    </dataValidation>
  </dataValidations>
  <printOptions/>
  <pageMargins left="0.45" right="0.2" top="0.49" bottom="0.48" header="0.36" footer="0.2"/>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B1:AE27"/>
  <sheetViews>
    <sheetView showGridLines="0" zoomScale="75" zoomScaleNormal="75" zoomScalePageLayoutView="0" workbookViewId="0" topLeftCell="A13">
      <selection activeCell="M26" sqref="M26:O26"/>
    </sheetView>
  </sheetViews>
  <sheetFormatPr defaultColWidth="9.00390625" defaultRowHeight="13.5"/>
  <cols>
    <col min="1" max="1" width="3.00390625" style="1" customWidth="1"/>
    <col min="2" max="2" width="7.25390625" style="1" customWidth="1"/>
    <col min="3" max="9" width="4.875" style="1" customWidth="1"/>
    <col min="10" max="10" width="9.25390625" style="1" customWidth="1"/>
    <col min="11" max="18" width="4.875" style="1" customWidth="1"/>
    <col min="19" max="20" width="2.75390625" style="1" customWidth="1"/>
    <col min="21" max="21" width="4.875" style="1" customWidth="1"/>
    <col min="22" max="22" width="2.875" style="1" customWidth="1"/>
    <col min="23" max="23" width="2.75390625" style="1" customWidth="1"/>
    <col min="24" max="30" width="4.875" style="1" customWidth="1"/>
    <col min="31" max="31" width="3.375" style="1" customWidth="1"/>
    <col min="32" max="39" width="4.625" style="1" customWidth="1"/>
    <col min="40" max="44" width="3.625" style="1" customWidth="1"/>
    <col min="45" max="16384" width="9.00390625" style="1" customWidth="1"/>
  </cols>
  <sheetData>
    <row r="1" spans="2:31" ht="24.75" customHeight="1" thickBot="1" thickTop="1">
      <c r="B1" s="99" t="s">
        <v>65</v>
      </c>
      <c r="C1" s="51"/>
      <c r="D1" s="138"/>
      <c r="E1" s="103"/>
      <c r="F1" s="103"/>
      <c r="G1" s="103"/>
      <c r="H1" s="103"/>
      <c r="I1" s="103"/>
      <c r="J1" s="103"/>
      <c r="K1" s="132"/>
      <c r="L1" s="49"/>
      <c r="M1" s="48"/>
      <c r="N1" s="2"/>
      <c r="O1" s="2"/>
      <c r="P1" s="2"/>
      <c r="Q1" s="2"/>
      <c r="R1" s="58" t="s">
        <v>29</v>
      </c>
      <c r="S1" s="106" t="s">
        <v>69</v>
      </c>
      <c r="T1" s="105">
        <v>1</v>
      </c>
      <c r="U1" s="98" t="s">
        <v>64</v>
      </c>
      <c r="V1" s="105">
        <v>1</v>
      </c>
      <c r="W1" s="107" t="s">
        <v>70</v>
      </c>
      <c r="X1" s="56"/>
      <c r="Y1" s="56"/>
      <c r="Z1" s="56"/>
      <c r="AA1" s="56"/>
      <c r="AB1" s="57"/>
      <c r="AC1" s="57"/>
      <c r="AD1" s="57"/>
      <c r="AE1" s="57"/>
    </row>
    <row r="2" spans="2:31" ht="29.25" customHeight="1" thickBot="1" thickTop="1">
      <c r="B2" s="63" t="s">
        <v>36</v>
      </c>
      <c r="C2" s="493" t="s">
        <v>37</v>
      </c>
      <c r="D2" s="485"/>
      <c r="E2" s="485"/>
      <c r="F2" s="485"/>
      <c r="G2" s="485"/>
      <c r="H2" s="485"/>
      <c r="I2" s="486"/>
      <c r="J2" s="102" t="s">
        <v>11</v>
      </c>
      <c r="K2" s="535" t="s">
        <v>12</v>
      </c>
      <c r="L2" s="536"/>
      <c r="M2" s="535" t="s">
        <v>13</v>
      </c>
      <c r="N2" s="537"/>
      <c r="O2" s="536"/>
      <c r="P2" s="535" t="s">
        <v>14</v>
      </c>
      <c r="Q2" s="537"/>
      <c r="R2" s="538"/>
      <c r="S2" s="532" t="s">
        <v>0</v>
      </c>
      <c r="T2" s="533"/>
      <c r="U2" s="533"/>
      <c r="V2" s="533"/>
      <c r="W2" s="534"/>
      <c r="X2" s="529">
        <f>+'請求書契約外'!V2</f>
        <v>0</v>
      </c>
      <c r="Y2" s="530"/>
      <c r="Z2" s="530"/>
      <c r="AA2" s="530"/>
      <c r="AB2" s="530"/>
      <c r="AC2" s="530"/>
      <c r="AD2" s="530"/>
      <c r="AE2" s="531"/>
    </row>
    <row r="3" spans="2:31" ht="21" customHeight="1" thickTop="1">
      <c r="B3" s="76"/>
      <c r="C3" s="96"/>
      <c r="D3" s="92"/>
      <c r="E3" s="92"/>
      <c r="F3" s="92"/>
      <c r="G3" s="92"/>
      <c r="H3" s="92"/>
      <c r="I3" s="93"/>
      <c r="J3" s="104"/>
      <c r="K3" s="504"/>
      <c r="L3" s="503"/>
      <c r="M3" s="305">
        <f aca="true" t="shared" si="0" ref="M3:M23">ROUND(+J3*K3,0)</f>
        <v>0</v>
      </c>
      <c r="N3" s="306"/>
      <c r="O3" s="307"/>
      <c r="P3" s="328"/>
      <c r="Q3" s="524"/>
      <c r="R3" s="525"/>
      <c r="S3" s="48"/>
      <c r="T3" s="48"/>
      <c r="U3" s="50"/>
      <c r="V3" s="50"/>
      <c r="W3" s="2"/>
      <c r="X3" s="2"/>
      <c r="Y3" s="2"/>
      <c r="Z3" s="2"/>
      <c r="AA3" s="2"/>
      <c r="AB3" s="2"/>
      <c r="AC3" s="2"/>
      <c r="AD3" s="2"/>
      <c r="AE3" s="5"/>
    </row>
    <row r="4" spans="2:31" ht="21" customHeight="1">
      <c r="B4" s="76"/>
      <c r="C4" s="94"/>
      <c r="D4" s="94"/>
      <c r="E4" s="94"/>
      <c r="F4" s="94"/>
      <c r="G4" s="94"/>
      <c r="H4" s="94"/>
      <c r="I4" s="95"/>
      <c r="J4" s="104"/>
      <c r="K4" s="504"/>
      <c r="L4" s="503"/>
      <c r="M4" s="305">
        <f t="shared" si="0"/>
        <v>0</v>
      </c>
      <c r="N4" s="306"/>
      <c r="O4" s="307"/>
      <c r="P4" s="328"/>
      <c r="Q4" s="524"/>
      <c r="R4" s="525"/>
      <c r="S4" s="55"/>
      <c r="T4" s="55"/>
      <c r="U4" s="52"/>
      <c r="V4" s="52"/>
      <c r="W4" s="6"/>
      <c r="X4" s="6"/>
      <c r="Y4" s="6"/>
      <c r="Z4" s="6"/>
      <c r="AA4" s="6"/>
      <c r="AB4" s="6"/>
      <c r="AC4" s="6"/>
      <c r="AD4" s="6"/>
      <c r="AE4" s="15"/>
    </row>
    <row r="5" spans="2:31" ht="21" customHeight="1">
      <c r="B5" s="76"/>
      <c r="C5" s="94"/>
      <c r="D5" s="94"/>
      <c r="E5" s="94"/>
      <c r="F5" s="94"/>
      <c r="G5" s="94"/>
      <c r="H5" s="94"/>
      <c r="I5" s="95"/>
      <c r="J5" s="104"/>
      <c r="K5" s="504"/>
      <c r="L5" s="503"/>
      <c r="M5" s="305">
        <f t="shared" si="0"/>
        <v>0</v>
      </c>
      <c r="N5" s="306"/>
      <c r="O5" s="307"/>
      <c r="P5" s="328"/>
      <c r="Q5" s="524"/>
      <c r="R5" s="525"/>
      <c r="S5" s="44"/>
      <c r="T5" s="44"/>
      <c r="U5" s="46"/>
      <c r="V5" s="46"/>
      <c r="W5" s="46"/>
      <c r="X5" s="46"/>
      <c r="Y5" s="46"/>
      <c r="Z5" s="46"/>
      <c r="AA5" s="46"/>
      <c r="AB5" s="20"/>
      <c r="AC5" s="6"/>
      <c r="AD5" s="6"/>
      <c r="AE5" s="15"/>
    </row>
    <row r="6" spans="2:31" ht="21" customHeight="1">
      <c r="B6" s="76"/>
      <c r="C6" s="96"/>
      <c r="D6" s="96"/>
      <c r="E6" s="96"/>
      <c r="F6" s="96"/>
      <c r="G6" s="96"/>
      <c r="H6" s="96"/>
      <c r="I6" s="97"/>
      <c r="J6" s="104"/>
      <c r="K6" s="504"/>
      <c r="L6" s="503"/>
      <c r="M6" s="305">
        <f t="shared" si="0"/>
        <v>0</v>
      </c>
      <c r="N6" s="306"/>
      <c r="O6" s="307"/>
      <c r="P6" s="328"/>
      <c r="Q6" s="524"/>
      <c r="R6" s="525"/>
      <c r="S6" s="44"/>
      <c r="T6" s="44"/>
      <c r="U6" s="46"/>
      <c r="V6" s="46"/>
      <c r="W6" s="44"/>
      <c r="X6" s="46"/>
      <c r="Y6" s="46"/>
      <c r="Z6" s="44"/>
      <c r="AA6" s="46"/>
      <c r="AB6" s="46"/>
      <c r="AC6" s="44"/>
      <c r="AD6" s="46"/>
      <c r="AE6" s="47"/>
    </row>
    <row r="7" spans="2:31" ht="21" customHeight="1">
      <c r="B7" s="76"/>
      <c r="C7" s="94"/>
      <c r="D7" s="94"/>
      <c r="E7" s="94"/>
      <c r="F7" s="94"/>
      <c r="G7" s="94"/>
      <c r="H7" s="94"/>
      <c r="I7" s="95"/>
      <c r="J7" s="104"/>
      <c r="K7" s="504"/>
      <c r="L7" s="503"/>
      <c r="M7" s="305">
        <f t="shared" si="0"/>
        <v>0</v>
      </c>
      <c r="N7" s="306"/>
      <c r="O7" s="307"/>
      <c r="P7" s="328"/>
      <c r="Q7" s="524"/>
      <c r="R7" s="525"/>
      <c r="S7" s="44"/>
      <c r="T7" s="44"/>
      <c r="U7" s="46"/>
      <c r="V7" s="46"/>
      <c r="W7" s="44"/>
      <c r="X7" s="46"/>
      <c r="Y7" s="46"/>
      <c r="Z7" s="44"/>
      <c r="AA7" s="46"/>
      <c r="AB7" s="46"/>
      <c r="AC7" s="44"/>
      <c r="AD7" s="46"/>
      <c r="AE7" s="47"/>
    </row>
    <row r="8" spans="2:31" ht="21" customHeight="1">
      <c r="B8" s="76"/>
      <c r="C8" s="96"/>
      <c r="D8" s="96"/>
      <c r="E8" s="96"/>
      <c r="F8" s="96"/>
      <c r="G8" s="96"/>
      <c r="H8" s="96"/>
      <c r="I8" s="97"/>
      <c r="J8" s="104"/>
      <c r="K8" s="504"/>
      <c r="L8" s="503"/>
      <c r="M8" s="305">
        <f t="shared" si="0"/>
        <v>0</v>
      </c>
      <c r="N8" s="306"/>
      <c r="O8" s="307"/>
      <c r="P8" s="328"/>
      <c r="Q8" s="524"/>
      <c r="R8" s="525"/>
      <c r="S8" s="44"/>
      <c r="T8" s="44"/>
      <c r="U8" s="46"/>
      <c r="V8" s="46"/>
      <c r="W8" s="44"/>
      <c r="X8" s="46"/>
      <c r="Y8" s="46"/>
      <c r="Z8" s="44"/>
      <c r="AA8" s="46"/>
      <c r="AB8" s="46"/>
      <c r="AC8" s="44"/>
      <c r="AD8" s="46"/>
      <c r="AE8" s="47"/>
    </row>
    <row r="9" spans="2:31" ht="21" customHeight="1">
      <c r="B9" s="76"/>
      <c r="C9" s="94"/>
      <c r="D9" s="94"/>
      <c r="E9" s="94"/>
      <c r="F9" s="94"/>
      <c r="G9" s="94"/>
      <c r="H9" s="94"/>
      <c r="I9" s="95"/>
      <c r="J9" s="104"/>
      <c r="K9" s="504"/>
      <c r="L9" s="503"/>
      <c r="M9" s="305">
        <f t="shared" si="0"/>
        <v>0</v>
      </c>
      <c r="N9" s="306"/>
      <c r="O9" s="307"/>
      <c r="P9" s="328"/>
      <c r="Q9" s="524"/>
      <c r="R9" s="525"/>
      <c r="S9" s="44"/>
      <c r="T9" s="44"/>
      <c r="U9" s="46"/>
      <c r="V9" s="46"/>
      <c r="W9" s="44"/>
      <c r="X9" s="46"/>
      <c r="Y9" s="46"/>
      <c r="Z9" s="44"/>
      <c r="AA9" s="46"/>
      <c r="AB9" s="46"/>
      <c r="AC9" s="44"/>
      <c r="AD9" s="46"/>
      <c r="AE9" s="47"/>
    </row>
    <row r="10" spans="2:31" ht="21" customHeight="1">
      <c r="B10" s="76"/>
      <c r="C10" s="96"/>
      <c r="D10" s="96"/>
      <c r="E10" s="96"/>
      <c r="F10" s="96"/>
      <c r="G10" s="96"/>
      <c r="H10" s="96"/>
      <c r="I10" s="97"/>
      <c r="J10" s="104"/>
      <c r="K10" s="504"/>
      <c r="L10" s="503"/>
      <c r="M10" s="305">
        <f t="shared" si="0"/>
        <v>0</v>
      </c>
      <c r="N10" s="306"/>
      <c r="O10" s="307"/>
      <c r="P10" s="328"/>
      <c r="Q10" s="524"/>
      <c r="R10" s="525"/>
      <c r="S10" s="44"/>
      <c r="T10" s="44"/>
      <c r="U10" s="46"/>
      <c r="V10" s="46"/>
      <c r="W10" s="44"/>
      <c r="X10" s="46"/>
      <c r="Y10" s="46"/>
      <c r="Z10" s="44"/>
      <c r="AA10" s="46"/>
      <c r="AB10" s="46"/>
      <c r="AC10" s="44"/>
      <c r="AD10" s="46"/>
      <c r="AE10" s="47"/>
    </row>
    <row r="11" spans="2:31" ht="21" customHeight="1">
      <c r="B11" s="76"/>
      <c r="C11" s="94"/>
      <c r="D11" s="94"/>
      <c r="E11" s="94"/>
      <c r="F11" s="94"/>
      <c r="G11" s="94"/>
      <c r="H11" s="94"/>
      <c r="I11" s="95"/>
      <c r="J11" s="104"/>
      <c r="K11" s="504"/>
      <c r="L11" s="503"/>
      <c r="M11" s="305">
        <f t="shared" si="0"/>
        <v>0</v>
      </c>
      <c r="N11" s="306"/>
      <c r="O11" s="307"/>
      <c r="P11" s="328"/>
      <c r="Q11" s="524"/>
      <c r="R11" s="525"/>
      <c r="S11" s="44"/>
      <c r="T11" s="44"/>
      <c r="U11" s="46"/>
      <c r="V11" s="46"/>
      <c r="W11" s="44"/>
      <c r="X11" s="46"/>
      <c r="Y11" s="46"/>
      <c r="Z11" s="44"/>
      <c r="AA11" s="46"/>
      <c r="AB11" s="46"/>
      <c r="AC11" s="44"/>
      <c r="AD11" s="46"/>
      <c r="AE11" s="47"/>
    </row>
    <row r="12" spans="2:31" ht="21" customHeight="1">
      <c r="B12" s="76"/>
      <c r="C12" s="96"/>
      <c r="D12" s="96"/>
      <c r="E12" s="96"/>
      <c r="F12" s="96"/>
      <c r="G12" s="96"/>
      <c r="H12" s="96"/>
      <c r="I12" s="97"/>
      <c r="J12" s="104"/>
      <c r="K12" s="504"/>
      <c r="L12" s="503"/>
      <c r="M12" s="305">
        <f t="shared" si="0"/>
        <v>0</v>
      </c>
      <c r="N12" s="306"/>
      <c r="O12" s="307"/>
      <c r="P12" s="328"/>
      <c r="Q12" s="524"/>
      <c r="R12" s="525"/>
      <c r="S12" s="44"/>
      <c r="T12" s="44"/>
      <c r="U12" s="46"/>
      <c r="V12" s="46"/>
      <c r="W12" s="44"/>
      <c r="X12" s="46"/>
      <c r="Y12" s="46"/>
      <c r="Z12" s="44"/>
      <c r="AA12" s="46"/>
      <c r="AB12" s="46"/>
      <c r="AC12" s="44"/>
      <c r="AD12" s="46"/>
      <c r="AE12" s="47"/>
    </row>
    <row r="13" spans="2:31" ht="21" customHeight="1">
      <c r="B13" s="76"/>
      <c r="C13" s="94"/>
      <c r="D13" s="94"/>
      <c r="E13" s="94"/>
      <c r="F13" s="94"/>
      <c r="G13" s="94"/>
      <c r="H13" s="94"/>
      <c r="I13" s="95"/>
      <c r="J13" s="104"/>
      <c r="K13" s="504"/>
      <c r="L13" s="503"/>
      <c r="M13" s="305">
        <f t="shared" si="0"/>
        <v>0</v>
      </c>
      <c r="N13" s="306"/>
      <c r="O13" s="307"/>
      <c r="P13" s="328"/>
      <c r="Q13" s="524"/>
      <c r="R13" s="525"/>
      <c r="S13" s="44"/>
      <c r="T13" s="44"/>
      <c r="U13" s="46"/>
      <c r="V13" s="46"/>
      <c r="W13" s="44"/>
      <c r="X13" s="46"/>
      <c r="Y13" s="46"/>
      <c r="Z13" s="44"/>
      <c r="AA13" s="46"/>
      <c r="AB13" s="46"/>
      <c r="AC13" s="44"/>
      <c r="AD13" s="46"/>
      <c r="AE13" s="47"/>
    </row>
    <row r="14" spans="2:31" ht="21" customHeight="1">
      <c r="B14" s="76"/>
      <c r="C14" s="96"/>
      <c r="D14" s="96"/>
      <c r="E14" s="96"/>
      <c r="F14" s="96"/>
      <c r="G14" s="96"/>
      <c r="H14" s="96"/>
      <c r="I14" s="97"/>
      <c r="J14" s="104"/>
      <c r="K14" s="504"/>
      <c r="L14" s="503"/>
      <c r="M14" s="305">
        <f t="shared" si="0"/>
        <v>0</v>
      </c>
      <c r="N14" s="306"/>
      <c r="O14" s="307"/>
      <c r="P14" s="328"/>
      <c r="Q14" s="524"/>
      <c r="R14" s="525"/>
      <c r="S14" s="22"/>
      <c r="T14" s="22"/>
      <c r="U14" s="43"/>
      <c r="V14" s="43"/>
      <c r="W14" s="22"/>
      <c r="X14" s="43"/>
      <c r="Y14" s="43"/>
      <c r="Z14" s="22"/>
      <c r="AA14" s="43"/>
      <c r="AB14" s="43"/>
      <c r="AC14" s="22"/>
      <c r="AD14" s="43"/>
      <c r="AE14" s="42"/>
    </row>
    <row r="15" spans="2:31" ht="21" customHeight="1">
      <c r="B15" s="76"/>
      <c r="C15" s="94"/>
      <c r="D15" s="94"/>
      <c r="E15" s="94"/>
      <c r="F15" s="94"/>
      <c r="G15" s="94"/>
      <c r="H15" s="94"/>
      <c r="I15" s="95"/>
      <c r="J15" s="104"/>
      <c r="K15" s="504"/>
      <c r="L15" s="503"/>
      <c r="M15" s="305">
        <f t="shared" si="0"/>
        <v>0</v>
      </c>
      <c r="N15" s="306"/>
      <c r="O15" s="307"/>
      <c r="P15" s="328"/>
      <c r="Q15" s="524"/>
      <c r="R15" s="525"/>
      <c r="S15" s="40"/>
      <c r="T15" s="40"/>
      <c r="U15" s="53"/>
      <c r="V15" s="53"/>
      <c r="W15" s="40"/>
      <c r="X15" s="53"/>
      <c r="Y15" s="53"/>
      <c r="Z15" s="40"/>
      <c r="AA15" s="53"/>
      <c r="AB15" s="53"/>
      <c r="AC15" s="40"/>
      <c r="AD15" s="53"/>
      <c r="AE15" s="54"/>
    </row>
    <row r="16" spans="2:31" ht="21" customHeight="1">
      <c r="B16" s="76"/>
      <c r="C16" s="96"/>
      <c r="D16" s="96"/>
      <c r="E16" s="96"/>
      <c r="F16" s="96"/>
      <c r="G16" s="96"/>
      <c r="H16" s="96"/>
      <c r="I16" s="97"/>
      <c r="J16" s="104"/>
      <c r="K16" s="504"/>
      <c r="L16" s="503"/>
      <c r="M16" s="305">
        <f t="shared" si="0"/>
        <v>0</v>
      </c>
      <c r="N16" s="306"/>
      <c r="O16" s="307"/>
      <c r="P16" s="328"/>
      <c r="Q16" s="524"/>
      <c r="R16" s="525"/>
      <c r="S16" s="40"/>
      <c r="T16" s="40"/>
      <c r="U16" s="53"/>
      <c r="V16" s="53"/>
      <c r="W16" s="40"/>
      <c r="X16" s="53"/>
      <c r="Y16" s="53"/>
      <c r="Z16" s="40"/>
      <c r="AA16" s="53"/>
      <c r="AB16" s="53"/>
      <c r="AC16" s="40"/>
      <c r="AD16" s="53"/>
      <c r="AE16" s="54"/>
    </row>
    <row r="17" spans="2:31" ht="21" customHeight="1">
      <c r="B17" s="76"/>
      <c r="C17" s="94"/>
      <c r="D17" s="94"/>
      <c r="E17" s="94"/>
      <c r="F17" s="94"/>
      <c r="G17" s="94"/>
      <c r="H17" s="94"/>
      <c r="I17" s="95"/>
      <c r="J17" s="104"/>
      <c r="K17" s="504"/>
      <c r="L17" s="503"/>
      <c r="M17" s="305">
        <f t="shared" si="0"/>
        <v>0</v>
      </c>
      <c r="N17" s="306"/>
      <c r="O17" s="307"/>
      <c r="P17" s="328"/>
      <c r="Q17" s="524"/>
      <c r="R17" s="525"/>
      <c r="S17" s="14"/>
      <c r="T17" s="14"/>
      <c r="U17" s="14"/>
      <c r="V17" s="14"/>
      <c r="W17" s="14"/>
      <c r="X17" s="14"/>
      <c r="Y17" s="14"/>
      <c r="Z17" s="14"/>
      <c r="AA17" s="14"/>
      <c r="AB17" s="14"/>
      <c r="AC17" s="14"/>
      <c r="AD17" s="14"/>
      <c r="AE17" s="18"/>
    </row>
    <row r="18" spans="2:31" ht="21" customHeight="1">
      <c r="B18" s="76"/>
      <c r="C18" s="96"/>
      <c r="D18" s="96"/>
      <c r="E18" s="96"/>
      <c r="F18" s="96"/>
      <c r="G18" s="96"/>
      <c r="H18" s="96"/>
      <c r="I18" s="97"/>
      <c r="J18" s="104"/>
      <c r="K18" s="504"/>
      <c r="L18" s="503"/>
      <c r="M18" s="305">
        <f t="shared" si="0"/>
        <v>0</v>
      </c>
      <c r="N18" s="306"/>
      <c r="O18" s="307"/>
      <c r="P18" s="328"/>
      <c r="Q18" s="524"/>
      <c r="R18" s="525"/>
      <c r="S18" s="14"/>
      <c r="T18" s="14"/>
      <c r="U18" s="14"/>
      <c r="V18" s="14"/>
      <c r="W18" s="14"/>
      <c r="X18" s="14"/>
      <c r="Y18" s="14"/>
      <c r="Z18" s="14"/>
      <c r="AA18" s="14"/>
      <c r="AB18" s="14"/>
      <c r="AC18" s="14"/>
      <c r="AD18" s="14"/>
      <c r="AE18" s="18"/>
    </row>
    <row r="19" spans="2:31" ht="21" customHeight="1">
      <c r="B19" s="76"/>
      <c r="C19" s="94"/>
      <c r="D19" s="94"/>
      <c r="E19" s="94"/>
      <c r="F19" s="94"/>
      <c r="G19" s="94"/>
      <c r="H19" s="94"/>
      <c r="I19" s="95"/>
      <c r="J19" s="104"/>
      <c r="K19" s="504"/>
      <c r="L19" s="503"/>
      <c r="M19" s="305">
        <f t="shared" si="0"/>
        <v>0</v>
      </c>
      <c r="N19" s="306"/>
      <c r="O19" s="307"/>
      <c r="P19" s="328"/>
      <c r="Q19" s="524"/>
      <c r="R19" s="525"/>
      <c r="S19" s="14"/>
      <c r="T19" s="14"/>
      <c r="U19" s="14"/>
      <c r="V19" s="14"/>
      <c r="W19" s="14"/>
      <c r="X19" s="14"/>
      <c r="Y19" s="14"/>
      <c r="Z19" s="14"/>
      <c r="AA19" s="14"/>
      <c r="AB19" s="14"/>
      <c r="AC19" s="14"/>
      <c r="AD19" s="14"/>
      <c r="AE19" s="18"/>
    </row>
    <row r="20" spans="2:31" ht="21" customHeight="1">
      <c r="B20" s="76"/>
      <c r="C20" s="96"/>
      <c r="D20" s="96"/>
      <c r="E20" s="96"/>
      <c r="F20" s="96"/>
      <c r="G20" s="96"/>
      <c r="H20" s="96"/>
      <c r="I20" s="97"/>
      <c r="J20" s="104"/>
      <c r="K20" s="504"/>
      <c r="L20" s="503"/>
      <c r="M20" s="305">
        <f t="shared" si="0"/>
        <v>0</v>
      </c>
      <c r="N20" s="306"/>
      <c r="O20" s="307"/>
      <c r="P20" s="328"/>
      <c r="Q20" s="524"/>
      <c r="R20" s="525"/>
      <c r="S20" s="14"/>
      <c r="T20" s="14"/>
      <c r="U20" s="14"/>
      <c r="V20" s="14"/>
      <c r="W20" s="14"/>
      <c r="X20" s="14"/>
      <c r="Y20" s="14"/>
      <c r="Z20" s="14"/>
      <c r="AA20" s="14"/>
      <c r="AB20" s="14"/>
      <c r="AC20" s="14"/>
      <c r="AD20" s="14"/>
      <c r="AE20" s="18"/>
    </row>
    <row r="21" spans="2:31" ht="21" customHeight="1">
      <c r="B21" s="76"/>
      <c r="C21" s="94"/>
      <c r="D21" s="94"/>
      <c r="E21" s="94"/>
      <c r="F21" s="94"/>
      <c r="G21" s="94"/>
      <c r="H21" s="94"/>
      <c r="I21" s="95"/>
      <c r="J21" s="104"/>
      <c r="K21" s="504"/>
      <c r="L21" s="503"/>
      <c r="M21" s="305">
        <f t="shared" si="0"/>
        <v>0</v>
      </c>
      <c r="N21" s="306"/>
      <c r="O21" s="307"/>
      <c r="P21" s="328"/>
      <c r="Q21" s="524"/>
      <c r="R21" s="525"/>
      <c r="S21" s="14"/>
      <c r="T21" s="14"/>
      <c r="U21" s="14"/>
      <c r="V21" s="14"/>
      <c r="W21" s="14"/>
      <c r="X21" s="14"/>
      <c r="Y21" s="14"/>
      <c r="Z21" s="14"/>
      <c r="AA21" s="14"/>
      <c r="AB21" s="14"/>
      <c r="AC21" s="14"/>
      <c r="AD21" s="14"/>
      <c r="AE21" s="18"/>
    </row>
    <row r="22" spans="2:31" ht="21" customHeight="1">
      <c r="B22" s="76"/>
      <c r="C22" s="96"/>
      <c r="D22" s="96"/>
      <c r="E22" s="96"/>
      <c r="F22" s="96"/>
      <c r="G22" s="96"/>
      <c r="H22" s="96"/>
      <c r="I22" s="97"/>
      <c r="J22" s="104"/>
      <c r="K22" s="504"/>
      <c r="L22" s="503"/>
      <c r="M22" s="305">
        <f t="shared" si="0"/>
        <v>0</v>
      </c>
      <c r="N22" s="306"/>
      <c r="O22" s="307"/>
      <c r="P22" s="328"/>
      <c r="Q22" s="524"/>
      <c r="R22" s="525"/>
      <c r="S22" s="40"/>
      <c r="T22" s="40"/>
      <c r="U22" s="53"/>
      <c r="V22" s="53"/>
      <c r="W22" s="14"/>
      <c r="X22" s="14"/>
      <c r="Y22" s="14"/>
      <c r="Z22" s="14"/>
      <c r="AA22" s="14"/>
      <c r="AB22" s="14"/>
      <c r="AC22" s="14"/>
      <c r="AD22" s="14"/>
      <c r="AE22" s="18"/>
    </row>
    <row r="23" spans="2:31" ht="21" customHeight="1">
      <c r="B23" s="76"/>
      <c r="C23" s="94"/>
      <c r="D23" s="94"/>
      <c r="E23" s="94"/>
      <c r="F23" s="94"/>
      <c r="G23" s="94"/>
      <c r="H23" s="94"/>
      <c r="I23" s="95"/>
      <c r="J23" s="104"/>
      <c r="K23" s="504"/>
      <c r="L23" s="503"/>
      <c r="M23" s="305">
        <f t="shared" si="0"/>
        <v>0</v>
      </c>
      <c r="N23" s="306"/>
      <c r="O23" s="307"/>
      <c r="P23" s="328"/>
      <c r="Q23" s="524"/>
      <c r="R23" s="525"/>
      <c r="S23" s="40"/>
      <c r="T23" s="40"/>
      <c r="U23" s="40"/>
      <c r="V23" s="40"/>
      <c r="W23" s="40"/>
      <c r="X23" s="53"/>
      <c r="Y23" s="53"/>
      <c r="Z23" s="53"/>
      <c r="AA23" s="53"/>
      <c r="AB23" s="40"/>
      <c r="AC23" s="40"/>
      <c r="AD23" s="40"/>
      <c r="AE23" s="41"/>
    </row>
    <row r="24" spans="2:31" ht="21" customHeight="1">
      <c r="B24" s="76"/>
      <c r="C24" s="521" t="s">
        <v>84</v>
      </c>
      <c r="D24" s="522"/>
      <c r="E24" s="522"/>
      <c r="F24" s="522"/>
      <c r="G24" s="522"/>
      <c r="H24" s="522"/>
      <c r="I24" s="523"/>
      <c r="J24" s="104"/>
      <c r="K24" s="504"/>
      <c r="L24" s="503"/>
      <c r="M24" s="305">
        <f>SUM(M3:O23)</f>
        <v>0</v>
      </c>
      <c r="N24" s="306"/>
      <c r="O24" s="307"/>
      <c r="P24" s="328"/>
      <c r="Q24" s="524"/>
      <c r="R24" s="525"/>
      <c r="S24" s="40"/>
      <c r="T24" s="40"/>
      <c r="U24" s="40"/>
      <c r="V24" s="40"/>
      <c r="W24" s="40"/>
      <c r="X24" s="53"/>
      <c r="Y24" s="53"/>
      <c r="Z24" s="53"/>
      <c r="AA24" s="53"/>
      <c r="AB24" s="40"/>
      <c r="AC24" s="40"/>
      <c r="AD24" s="40"/>
      <c r="AE24" s="41"/>
    </row>
    <row r="25" spans="2:31" ht="21" customHeight="1">
      <c r="B25" s="76"/>
      <c r="C25" s="521" t="s">
        <v>83</v>
      </c>
      <c r="D25" s="522"/>
      <c r="E25" s="522"/>
      <c r="F25" s="522"/>
      <c r="G25" s="522"/>
      <c r="H25" s="522"/>
      <c r="I25" s="523"/>
      <c r="J25" s="104"/>
      <c r="K25" s="504"/>
      <c r="L25" s="503"/>
      <c r="M25" s="305"/>
      <c r="N25" s="306"/>
      <c r="O25" s="307"/>
      <c r="P25" s="328"/>
      <c r="Q25" s="524"/>
      <c r="R25" s="525"/>
      <c r="S25" s="14"/>
      <c r="T25" s="14"/>
      <c r="U25" s="14"/>
      <c r="V25" s="14"/>
      <c r="W25" s="14"/>
      <c r="X25" s="14"/>
      <c r="Y25" s="14"/>
      <c r="Z25" s="14"/>
      <c r="AA25" s="14"/>
      <c r="AB25" s="14"/>
      <c r="AC25" s="14"/>
      <c r="AD25" s="14"/>
      <c r="AE25" s="18"/>
    </row>
    <row r="26" spans="2:31" ht="21" customHeight="1" thickBot="1">
      <c r="B26" s="91"/>
      <c r="C26" s="519" t="s">
        <v>71</v>
      </c>
      <c r="D26" s="520"/>
      <c r="E26" s="520"/>
      <c r="F26" s="520"/>
      <c r="G26" s="520"/>
      <c r="H26" s="520"/>
      <c r="I26" s="374"/>
      <c r="J26" s="27"/>
      <c r="K26" s="36"/>
      <c r="L26" s="28"/>
      <c r="M26" s="526">
        <f>M24+M25</f>
        <v>0</v>
      </c>
      <c r="N26" s="527"/>
      <c r="O26" s="528"/>
      <c r="P26" s="29"/>
      <c r="Q26" s="27"/>
      <c r="R26" s="30"/>
      <c r="S26" s="23"/>
      <c r="T26" s="23"/>
      <c r="U26" s="23"/>
      <c r="V26" s="23"/>
      <c r="W26" s="23"/>
      <c r="X26" s="23"/>
      <c r="Y26" s="23"/>
      <c r="Z26" s="23"/>
      <c r="AA26" s="23"/>
      <c r="AB26" s="23"/>
      <c r="AC26" s="23"/>
      <c r="AD26" s="23"/>
      <c r="AE26" s="25"/>
    </row>
    <row r="27" spans="2:31" ht="18" customHeight="1" thickTop="1">
      <c r="B27" s="2"/>
      <c r="C27" s="2"/>
      <c r="D27" s="2"/>
      <c r="E27" s="2"/>
      <c r="F27" s="2"/>
      <c r="G27" s="2"/>
      <c r="H27" s="2"/>
      <c r="I27" s="2"/>
      <c r="J27" s="2"/>
      <c r="K27" s="2"/>
      <c r="L27" s="2"/>
      <c r="M27" s="2"/>
      <c r="N27" s="2"/>
      <c r="O27" s="2"/>
      <c r="P27" s="2"/>
      <c r="Q27" s="2"/>
      <c r="R27" s="2"/>
      <c r="AE27" s="142" t="s">
        <v>96</v>
      </c>
    </row>
    <row r="28" ht="15" customHeight="1"/>
    <row r="29" ht="15" customHeight="1"/>
    <row r="30" ht="15" customHeight="1"/>
    <row r="31" ht="15" customHeight="1"/>
    <row r="32" ht="15" customHeight="1"/>
    <row r="33" ht="15" customHeight="1"/>
    <row r="34" ht="15" customHeight="1"/>
    <row r="35" ht="15" customHeight="1"/>
    <row r="36" ht="18" customHeight="1"/>
  </sheetData>
  <sheetProtection/>
  <mergeCells count="79">
    <mergeCell ref="C2:I2"/>
    <mergeCell ref="K2:L2"/>
    <mergeCell ref="M2:O2"/>
    <mergeCell ref="P2:R2"/>
    <mergeCell ref="M6:O6"/>
    <mergeCell ref="M7:O7"/>
    <mergeCell ref="K3:L3"/>
    <mergeCell ref="M3:O3"/>
    <mergeCell ref="K6:L6"/>
    <mergeCell ref="K7:L7"/>
    <mergeCell ref="M12:O12"/>
    <mergeCell ref="M13:O13"/>
    <mergeCell ref="M14:O14"/>
    <mergeCell ref="M15:O15"/>
    <mergeCell ref="M8:O8"/>
    <mergeCell ref="M9:O9"/>
    <mergeCell ref="M10:O10"/>
    <mergeCell ref="M11:O11"/>
    <mergeCell ref="M20:O20"/>
    <mergeCell ref="M21:O21"/>
    <mergeCell ref="M22:O22"/>
    <mergeCell ref="M16:O16"/>
    <mergeCell ref="M17:O17"/>
    <mergeCell ref="M18:O18"/>
    <mergeCell ref="M19:O19"/>
    <mergeCell ref="P6:R6"/>
    <mergeCell ref="P7:R7"/>
    <mergeCell ref="P8:R8"/>
    <mergeCell ref="P9:R9"/>
    <mergeCell ref="P11:R11"/>
    <mergeCell ref="P12:R12"/>
    <mergeCell ref="P10:R10"/>
    <mergeCell ref="P22:R22"/>
    <mergeCell ref="P23:R23"/>
    <mergeCell ref="P24:R24"/>
    <mergeCell ref="P13:R13"/>
    <mergeCell ref="P14:R14"/>
    <mergeCell ref="P15:R15"/>
    <mergeCell ref="P16:R16"/>
    <mergeCell ref="P17:R17"/>
    <mergeCell ref="P18:R18"/>
    <mergeCell ref="P25:R25"/>
    <mergeCell ref="M26:O26"/>
    <mergeCell ref="M24:O24"/>
    <mergeCell ref="M25:O25"/>
    <mergeCell ref="M23:O23"/>
    <mergeCell ref="X2:AE2"/>
    <mergeCell ref="S2:W2"/>
    <mergeCell ref="P19:R19"/>
    <mergeCell ref="P20:R20"/>
    <mergeCell ref="P21:R21"/>
    <mergeCell ref="K4:L4"/>
    <mergeCell ref="K5:L5"/>
    <mergeCell ref="P3:R3"/>
    <mergeCell ref="P4:R4"/>
    <mergeCell ref="P5:R5"/>
    <mergeCell ref="M4:O4"/>
    <mergeCell ref="M5:O5"/>
    <mergeCell ref="K8:L8"/>
    <mergeCell ref="K9:L9"/>
    <mergeCell ref="K14:L14"/>
    <mergeCell ref="K15:L15"/>
    <mergeCell ref="K10:L10"/>
    <mergeCell ref="K11:L11"/>
    <mergeCell ref="K12:L12"/>
    <mergeCell ref="K13:L13"/>
    <mergeCell ref="K16:L16"/>
    <mergeCell ref="K17:L17"/>
    <mergeCell ref="K18:L18"/>
    <mergeCell ref="K19:L19"/>
    <mergeCell ref="K20:L20"/>
    <mergeCell ref="K21:L21"/>
    <mergeCell ref="C26:I26"/>
    <mergeCell ref="K22:L22"/>
    <mergeCell ref="K23:L23"/>
    <mergeCell ref="K24:L24"/>
    <mergeCell ref="K25:L25"/>
    <mergeCell ref="C25:I25"/>
    <mergeCell ref="C24:I24"/>
  </mergeCells>
  <printOptions/>
  <pageMargins left="0.2" right="0.2" top="0.6" bottom="0.3937007874015748"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Ｋｙｏｒｉｔｓｕ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 Sasaki</dc:creator>
  <cp:keywords/>
  <dc:description/>
  <cp:lastModifiedBy>wintechno06</cp:lastModifiedBy>
  <cp:lastPrinted>2015-08-19T05:19:55Z</cp:lastPrinted>
  <dcterms:created xsi:type="dcterms:W3CDTF">1999-09-09T05:58:46Z</dcterms:created>
  <dcterms:modified xsi:type="dcterms:W3CDTF">2020-05-29T07:56:58Z</dcterms:modified>
  <cp:category/>
  <cp:version/>
  <cp:contentType/>
  <cp:contentStatus/>
</cp:coreProperties>
</file>